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ishida\Documents\Futuro 関係資料\2022　試合スケジュール\"/>
    </mc:Choice>
  </mc:AlternateContent>
  <xr:revisionPtr revIDLastSave="0" documentId="8_{B9D9A813-C7F1-49E9-AD86-D8E278DE7BBF}" xr6:coauthVersionLast="47" xr6:coauthVersionMax="47" xr10:uidLastSave="{00000000-0000-0000-0000-000000000000}"/>
  <bookViews>
    <workbookView xWindow="-120" yWindow="-120" windowWidth="29040" windowHeight="15720" tabRatio="953" activeTab="2" xr2:uid="{00000000-000D-0000-FFFF-FFFF00000000}"/>
  </bookViews>
  <sheets>
    <sheet name="開催要項" sheetId="104" r:id="rId1"/>
    <sheet name="第1節～第3節" sheetId="115" r:id="rId2"/>
    <sheet name="前節ｽｹｼﾞｭｰﾙ（第1節～第3節）" sheetId="114" r:id="rId3"/>
    <sheet name="前節対戦表" sheetId="105" r:id="rId4"/>
    <sheet name="第4節～第6節" sheetId="120" r:id="rId5"/>
    <sheet name="後節ｽｹｼﾞｭｰﾙ（第4節～第6節）" sheetId="125" r:id="rId6"/>
    <sheet name="第5節ｽｹｼﾞｭｰﾙ" sheetId="133" state="hidden" r:id="rId7"/>
    <sheet name="第6節ｽｹｼﾞｭｰﾙ" sheetId="134" state="hidden" r:id="rId8"/>
    <sheet name="後節対戦表" sheetId="119" r:id="rId9"/>
    <sheet name="優秀選手" sheetId="117" r:id="rId10"/>
    <sheet name="チームテント設置場所" sheetId="135" r:id="rId11"/>
    <sheet name="健康チェックシート（参加チーム用） " sheetId="136" r:id="rId12"/>
  </sheets>
  <definedNames>
    <definedName name="_xlnm.Print_Area" localSheetId="0">開催要項!$B$1:$M$60</definedName>
    <definedName name="_xlnm.Print_Area" localSheetId="11">'健康チェックシート（参加チーム用） '!$A$1:$J$40</definedName>
    <definedName name="_xlnm.Print_Area" localSheetId="5">'後節ｽｹｼﾞｭｰﾙ（第4節～第6節）'!$D$2:$X$58</definedName>
    <definedName name="_xlnm.Print_Area" localSheetId="8">後節対戦表!$C$2:$AO$26</definedName>
    <definedName name="_xlnm.Print_Area" localSheetId="2">'前節ｽｹｼﾞｭｰﾙ（第1節～第3節）'!$D$2:$AI$58</definedName>
    <definedName name="_xlnm.Print_Area" localSheetId="3">前節対戦表!$C$2:$AO$26</definedName>
    <definedName name="_xlnm.Print_Area" localSheetId="1">'第1節～第3節'!$B$1:$M$15</definedName>
    <definedName name="_xlnm.Print_Area" localSheetId="4">'第4節～第6節'!$B$1:$M$15</definedName>
    <definedName name="_xlnm.Print_Area" localSheetId="6">第5節ｽｹｼﾞｭｰﾙ!$D$2:$X$53</definedName>
    <definedName name="_xlnm.Print_Area" localSheetId="7">第6節ｽｹｼﾞｭｰﾙ!$D$2:$X$58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25" i="119" l="1"/>
  <c r="AB24" i="119" s="1"/>
  <c r="AB25" i="119"/>
  <c r="AA25" i="119"/>
  <c r="Y25" i="119"/>
  <c r="X25" i="119"/>
  <c r="V25" i="119"/>
  <c r="U25" i="119"/>
  <c r="S25" i="119"/>
  <c r="R25" i="119"/>
  <c r="P25" i="119"/>
  <c r="P24" i="119" s="1"/>
  <c r="O25" i="119"/>
  <c r="M25" i="119"/>
  <c r="L25" i="119"/>
  <c r="J24" i="119" s="1"/>
  <c r="J25" i="119"/>
  <c r="I25" i="119"/>
  <c r="G24" i="119" s="1"/>
  <c r="AH24" i="119" s="1"/>
  <c r="G25" i="119"/>
  <c r="F25" i="119"/>
  <c r="D25" i="119"/>
  <c r="Y24" i="119"/>
  <c r="V24" i="119"/>
  <c r="S24" i="119"/>
  <c r="M24" i="119"/>
  <c r="D24" i="119"/>
  <c r="C24" i="119"/>
  <c r="AA23" i="119"/>
  <c r="Y23" i="119"/>
  <c r="Y22" i="119" s="1"/>
  <c r="X23" i="119"/>
  <c r="V23" i="119"/>
  <c r="U23" i="119"/>
  <c r="S23" i="119"/>
  <c r="R23" i="119"/>
  <c r="P23" i="119"/>
  <c r="P22" i="119" s="1"/>
  <c r="O23" i="119"/>
  <c r="M22" i="119" s="1"/>
  <c r="M23" i="119"/>
  <c r="L23" i="119"/>
  <c r="J22" i="119" s="1"/>
  <c r="J23" i="119"/>
  <c r="I23" i="119"/>
  <c r="G23" i="119"/>
  <c r="G22" i="119" s="1"/>
  <c r="AH22" i="119" s="1"/>
  <c r="F23" i="119"/>
  <c r="D23" i="119"/>
  <c r="AE22" i="119"/>
  <c r="V22" i="119"/>
  <c r="S22" i="119"/>
  <c r="D22" i="119"/>
  <c r="C22" i="119"/>
  <c r="X21" i="119"/>
  <c r="V21" i="119"/>
  <c r="V20" i="119" s="1"/>
  <c r="U21" i="119"/>
  <c r="S21" i="119"/>
  <c r="S20" i="119" s="1"/>
  <c r="R21" i="119"/>
  <c r="P21" i="119"/>
  <c r="O21" i="119"/>
  <c r="M21" i="119"/>
  <c r="M20" i="119" s="1"/>
  <c r="L21" i="119"/>
  <c r="J21" i="119"/>
  <c r="I21" i="119"/>
  <c r="G21" i="119"/>
  <c r="F21" i="119"/>
  <c r="D21" i="119"/>
  <c r="D20" i="119" s="1"/>
  <c r="AE20" i="119"/>
  <c r="AB20" i="119"/>
  <c r="P20" i="119"/>
  <c r="J20" i="119"/>
  <c r="G20" i="119"/>
  <c r="C20" i="119"/>
  <c r="U19" i="119"/>
  <c r="S19" i="119"/>
  <c r="S18" i="119" s="1"/>
  <c r="R19" i="119"/>
  <c r="P19" i="119"/>
  <c r="P18" i="119" s="1"/>
  <c r="O19" i="119"/>
  <c r="M18" i="119" s="1"/>
  <c r="M19" i="119"/>
  <c r="L19" i="119"/>
  <c r="J19" i="119"/>
  <c r="I19" i="119"/>
  <c r="G19" i="119"/>
  <c r="G18" i="119" s="1"/>
  <c r="F19" i="119"/>
  <c r="D18" i="119" s="1"/>
  <c r="D19" i="119"/>
  <c r="AE18" i="119"/>
  <c r="AB18" i="119"/>
  <c r="Y18" i="119"/>
  <c r="J18" i="119"/>
  <c r="C18" i="119"/>
  <c r="R17" i="119"/>
  <c r="P17" i="119"/>
  <c r="P16" i="119" s="1"/>
  <c r="O17" i="119"/>
  <c r="M17" i="119"/>
  <c r="M16" i="119" s="1"/>
  <c r="L17" i="119"/>
  <c r="J17" i="119"/>
  <c r="J16" i="119" s="1"/>
  <c r="I17" i="119"/>
  <c r="G17" i="119"/>
  <c r="G16" i="119" s="1"/>
  <c r="F17" i="119"/>
  <c r="D17" i="119"/>
  <c r="AE16" i="119"/>
  <c r="AB16" i="119"/>
  <c r="Y16" i="119"/>
  <c r="V16" i="119"/>
  <c r="D16" i="119"/>
  <c r="C16" i="119"/>
  <c r="O15" i="119"/>
  <c r="M15" i="119"/>
  <c r="M14" i="119" s="1"/>
  <c r="L15" i="119"/>
  <c r="J15" i="119"/>
  <c r="J14" i="119" s="1"/>
  <c r="I15" i="119"/>
  <c r="G15" i="119"/>
  <c r="F15" i="119"/>
  <c r="D15" i="119"/>
  <c r="D14" i="119" s="1"/>
  <c r="AH14" i="119" s="1"/>
  <c r="AE14" i="119"/>
  <c r="AB14" i="119"/>
  <c r="Y14" i="119"/>
  <c r="V14" i="119"/>
  <c r="S14" i="119"/>
  <c r="G14" i="119"/>
  <c r="C14" i="119"/>
  <c r="L13" i="119"/>
  <c r="J13" i="119"/>
  <c r="J12" i="119" s="1"/>
  <c r="I13" i="119"/>
  <c r="G13" i="119"/>
  <c r="G12" i="119" s="1"/>
  <c r="F13" i="119"/>
  <c r="D13" i="119"/>
  <c r="AE12" i="119"/>
  <c r="AB12" i="119"/>
  <c r="Y12" i="119"/>
  <c r="V12" i="119"/>
  <c r="S12" i="119"/>
  <c r="P12" i="119"/>
  <c r="D12" i="119"/>
  <c r="C12" i="119"/>
  <c r="I11" i="119"/>
  <c r="G11" i="119"/>
  <c r="G10" i="119" s="1"/>
  <c r="F11" i="119"/>
  <c r="D10" i="119" s="1"/>
  <c r="D11" i="119"/>
  <c r="AE10" i="119"/>
  <c r="AB10" i="119"/>
  <c r="Y10" i="119"/>
  <c r="V10" i="119"/>
  <c r="S10" i="119"/>
  <c r="P10" i="119"/>
  <c r="M10" i="119"/>
  <c r="C10" i="119"/>
  <c r="J4" i="119" s="1"/>
  <c r="F9" i="119"/>
  <c r="D9" i="119"/>
  <c r="AE8" i="119"/>
  <c r="AB8" i="119"/>
  <c r="Y8" i="119"/>
  <c r="V8" i="119"/>
  <c r="S8" i="119"/>
  <c r="P8" i="119"/>
  <c r="M8" i="119"/>
  <c r="J8" i="119"/>
  <c r="D8" i="119"/>
  <c r="AH8" i="119" s="1"/>
  <c r="C8" i="119"/>
  <c r="AH6" i="119"/>
  <c r="AE6" i="119"/>
  <c r="AB6" i="119"/>
  <c r="Y6" i="119"/>
  <c r="V6" i="119"/>
  <c r="S6" i="119"/>
  <c r="P6" i="119"/>
  <c r="M6" i="119"/>
  <c r="J6" i="119"/>
  <c r="G6" i="119"/>
  <c r="C6" i="119"/>
  <c r="D4" i="119" s="1"/>
  <c r="AE4" i="119"/>
  <c r="AB4" i="119"/>
  <c r="Y4" i="119"/>
  <c r="V4" i="119"/>
  <c r="S4" i="119"/>
  <c r="P4" i="119"/>
  <c r="M4" i="119"/>
  <c r="G4" i="119"/>
  <c r="W53" i="134"/>
  <c r="S53" i="134"/>
  <c r="W52" i="134"/>
  <c r="S52" i="134"/>
  <c r="L52" i="134"/>
  <c r="H52" i="134"/>
  <c r="W51" i="134"/>
  <c r="S51" i="134"/>
  <c r="L51" i="134"/>
  <c r="H51" i="134"/>
  <c r="W50" i="134"/>
  <c r="S50" i="134"/>
  <c r="L50" i="134"/>
  <c r="H50" i="134"/>
  <c r="W49" i="134"/>
  <c r="S49" i="134"/>
  <c r="L49" i="134"/>
  <c r="H49" i="134"/>
  <c r="W48" i="134"/>
  <c r="S48" i="134"/>
  <c r="L48" i="134"/>
  <c r="H48" i="134"/>
  <c r="W47" i="134"/>
  <c r="S47" i="134"/>
  <c r="L47" i="134"/>
  <c r="H47" i="134"/>
  <c r="E47" i="134"/>
  <c r="G47" i="134" s="1"/>
  <c r="E48" i="134" s="1"/>
  <c r="G48" i="134" s="1"/>
  <c r="E49" i="134" s="1"/>
  <c r="G49" i="134" s="1"/>
  <c r="E50" i="134" s="1"/>
  <c r="G50" i="134" s="1"/>
  <c r="E51" i="134" s="1"/>
  <c r="G51" i="134" s="1"/>
  <c r="E52" i="134" s="1"/>
  <c r="G52" i="134" s="1"/>
  <c r="W46" i="134"/>
  <c r="S46" i="134"/>
  <c r="P46" i="134"/>
  <c r="R46" i="134" s="1"/>
  <c r="P47" i="134" s="1"/>
  <c r="R47" i="134" s="1"/>
  <c r="P48" i="134" s="1"/>
  <c r="R48" i="134" s="1"/>
  <c r="P49" i="134" s="1"/>
  <c r="R49" i="134" s="1"/>
  <c r="P50" i="134" s="1"/>
  <c r="R50" i="134" s="1"/>
  <c r="P51" i="134" s="1"/>
  <c r="R51" i="134" s="1"/>
  <c r="P52" i="134" s="1"/>
  <c r="R52" i="134" s="1"/>
  <c r="P53" i="134" s="1"/>
  <c r="R53" i="134" s="1"/>
  <c r="L46" i="134"/>
  <c r="H46" i="134"/>
  <c r="G46" i="134"/>
  <c r="AJ45" i="134"/>
  <c r="AI45" i="134"/>
  <c r="AH45" i="134"/>
  <c r="AG45" i="134"/>
  <c r="AF45" i="134"/>
  <c r="AE45" i="134"/>
  <c r="AD45" i="134"/>
  <c r="AC45" i="134"/>
  <c r="AB45" i="134"/>
  <c r="AA45" i="134"/>
  <c r="L38" i="134"/>
  <c r="H38" i="134"/>
  <c r="L37" i="134"/>
  <c r="H37" i="134"/>
  <c r="L36" i="134"/>
  <c r="H36" i="134"/>
  <c r="W32" i="134"/>
  <c r="S32" i="134"/>
  <c r="L32" i="134"/>
  <c r="H32" i="134"/>
  <c r="W31" i="134"/>
  <c r="S31" i="134"/>
  <c r="L31" i="134"/>
  <c r="H31" i="134"/>
  <c r="W30" i="134"/>
  <c r="S30" i="134"/>
  <c r="L30" i="134"/>
  <c r="H30" i="134"/>
  <c r="W29" i="134"/>
  <c r="S29" i="134"/>
  <c r="L29" i="134"/>
  <c r="H29" i="134"/>
  <c r="W28" i="134"/>
  <c r="S28" i="134"/>
  <c r="P28" i="134"/>
  <c r="R28" i="134" s="1"/>
  <c r="P29" i="134" s="1"/>
  <c r="R29" i="134" s="1"/>
  <c r="P30" i="134" s="1"/>
  <c r="R30" i="134" s="1"/>
  <c r="P31" i="134" s="1"/>
  <c r="R31" i="134" s="1"/>
  <c r="P32" i="134" s="1"/>
  <c r="R32" i="134" s="1"/>
  <c r="P33" i="134" s="1"/>
  <c r="R33" i="134" s="1"/>
  <c r="L28" i="134"/>
  <c r="H28" i="134"/>
  <c r="E28" i="134"/>
  <c r="G28" i="134" s="1"/>
  <c r="E29" i="134" s="1"/>
  <c r="G29" i="134" s="1"/>
  <c r="E30" i="134" s="1"/>
  <c r="G30" i="134" s="1"/>
  <c r="E31" i="134" s="1"/>
  <c r="G31" i="134" s="1"/>
  <c r="E32" i="134" s="1"/>
  <c r="G32" i="134" s="1"/>
  <c r="E33" i="134" s="1"/>
  <c r="G33" i="134" s="1"/>
  <c r="W27" i="134"/>
  <c r="S27" i="134"/>
  <c r="R27" i="134"/>
  <c r="P27" i="134"/>
  <c r="L27" i="134"/>
  <c r="H27" i="134"/>
  <c r="G27" i="134"/>
  <c r="AJ26" i="134"/>
  <c r="AI26" i="134"/>
  <c r="AH26" i="134"/>
  <c r="AG26" i="134"/>
  <c r="AF26" i="134"/>
  <c r="AE26" i="134"/>
  <c r="AD26" i="134"/>
  <c r="AC26" i="134"/>
  <c r="AB26" i="134"/>
  <c r="AA26" i="134"/>
  <c r="W15" i="134"/>
  <c r="S15" i="134"/>
  <c r="W14" i="134"/>
  <c r="S14" i="134"/>
  <c r="L14" i="134"/>
  <c r="H14" i="134"/>
  <c r="W13" i="134"/>
  <c r="S13" i="134"/>
  <c r="L13" i="134"/>
  <c r="H13" i="134"/>
  <c r="W12" i="134"/>
  <c r="S12" i="134"/>
  <c r="L12" i="134"/>
  <c r="H12" i="134"/>
  <c r="W11" i="134"/>
  <c r="S11" i="134"/>
  <c r="L11" i="134"/>
  <c r="H11" i="134"/>
  <c r="W10" i="134"/>
  <c r="S10" i="134"/>
  <c r="L10" i="134"/>
  <c r="H10" i="134"/>
  <c r="W9" i="134"/>
  <c r="S9" i="134"/>
  <c r="L9" i="134"/>
  <c r="H9" i="134"/>
  <c r="W8" i="134"/>
  <c r="S8" i="134"/>
  <c r="P8" i="134"/>
  <c r="R8" i="134" s="1"/>
  <c r="P9" i="134" s="1"/>
  <c r="R9" i="134" s="1"/>
  <c r="P10" i="134" s="1"/>
  <c r="R10" i="134" s="1"/>
  <c r="P11" i="134" s="1"/>
  <c r="R11" i="134" s="1"/>
  <c r="P12" i="134" s="1"/>
  <c r="R12" i="134" s="1"/>
  <c r="P13" i="134" s="1"/>
  <c r="R13" i="134" s="1"/>
  <c r="P14" i="134" s="1"/>
  <c r="R14" i="134" s="1"/>
  <c r="P15" i="134" s="1"/>
  <c r="R15" i="134" s="1"/>
  <c r="L8" i="134"/>
  <c r="H8" i="134"/>
  <c r="G8" i="134"/>
  <c r="E9" i="134" s="1"/>
  <c r="G9" i="134" s="1"/>
  <c r="E10" i="134" s="1"/>
  <c r="G10" i="134" s="1"/>
  <c r="E11" i="134" s="1"/>
  <c r="G11" i="134" s="1"/>
  <c r="E12" i="134" s="1"/>
  <c r="G12" i="134" s="1"/>
  <c r="E13" i="134" s="1"/>
  <c r="G13" i="134" s="1"/>
  <c r="E14" i="134" s="1"/>
  <c r="G14" i="134" s="1"/>
  <c r="E15" i="134" s="1"/>
  <c r="G15" i="134" s="1"/>
  <c r="AJ7" i="134"/>
  <c r="AI7" i="134"/>
  <c r="AH7" i="134"/>
  <c r="AG7" i="134"/>
  <c r="AF7" i="134"/>
  <c r="AE7" i="134"/>
  <c r="AD7" i="134"/>
  <c r="AC7" i="134"/>
  <c r="AB7" i="134"/>
  <c r="AA7" i="134"/>
  <c r="W48" i="133"/>
  <c r="S48" i="133"/>
  <c r="W47" i="133"/>
  <c r="S47" i="133"/>
  <c r="L47" i="133"/>
  <c r="H47" i="133"/>
  <c r="W46" i="133"/>
  <c r="S46" i="133"/>
  <c r="L46" i="133"/>
  <c r="H46" i="133"/>
  <c r="W45" i="133"/>
  <c r="S45" i="133"/>
  <c r="L45" i="133"/>
  <c r="H45" i="133"/>
  <c r="W44" i="133"/>
  <c r="S44" i="133"/>
  <c r="L44" i="133"/>
  <c r="H44" i="133"/>
  <c r="W43" i="133"/>
  <c r="S43" i="133"/>
  <c r="L43" i="133"/>
  <c r="H43" i="133"/>
  <c r="W42" i="133"/>
  <c r="S42" i="133"/>
  <c r="L42" i="133"/>
  <c r="H42" i="133"/>
  <c r="E42" i="133"/>
  <c r="G42" i="133" s="1"/>
  <c r="E43" i="133" s="1"/>
  <c r="G43" i="133" s="1"/>
  <c r="E44" i="133" s="1"/>
  <c r="G44" i="133" s="1"/>
  <c r="E45" i="133" s="1"/>
  <c r="G45" i="133" s="1"/>
  <c r="E46" i="133" s="1"/>
  <c r="G46" i="133" s="1"/>
  <c r="E47" i="133" s="1"/>
  <c r="G47" i="133" s="1"/>
  <c r="W41" i="133"/>
  <c r="S41" i="133"/>
  <c r="P41" i="133"/>
  <c r="R41" i="133" s="1"/>
  <c r="P42" i="133" s="1"/>
  <c r="R42" i="133" s="1"/>
  <c r="P43" i="133" s="1"/>
  <c r="R43" i="133" s="1"/>
  <c r="P44" i="133" s="1"/>
  <c r="R44" i="133" s="1"/>
  <c r="P45" i="133" s="1"/>
  <c r="R45" i="133" s="1"/>
  <c r="P46" i="133" s="1"/>
  <c r="R46" i="133" s="1"/>
  <c r="P47" i="133" s="1"/>
  <c r="R47" i="133" s="1"/>
  <c r="P48" i="133" s="1"/>
  <c r="R48" i="133" s="1"/>
  <c r="L41" i="133"/>
  <c r="H41" i="133"/>
  <c r="G41" i="133"/>
  <c r="AJ40" i="133"/>
  <c r="AI40" i="133"/>
  <c r="AH40" i="133"/>
  <c r="AG40" i="133"/>
  <c r="AF40" i="133"/>
  <c r="AE40" i="133"/>
  <c r="AD40" i="133"/>
  <c r="AC40" i="133"/>
  <c r="AB40" i="133"/>
  <c r="AA40" i="133"/>
  <c r="W32" i="133"/>
  <c r="S32" i="133"/>
  <c r="L32" i="133"/>
  <c r="H32" i="133"/>
  <c r="W31" i="133"/>
  <c r="S31" i="133"/>
  <c r="L31" i="133"/>
  <c r="H31" i="133"/>
  <c r="W30" i="133"/>
  <c r="S30" i="133"/>
  <c r="L30" i="133"/>
  <c r="H30" i="133"/>
  <c r="W29" i="133"/>
  <c r="S29" i="133"/>
  <c r="L29" i="133"/>
  <c r="H29" i="133"/>
  <c r="W28" i="133"/>
  <c r="S28" i="133"/>
  <c r="L28" i="133"/>
  <c r="H28" i="133"/>
  <c r="E28" i="133"/>
  <c r="G28" i="133" s="1"/>
  <c r="E29" i="133" s="1"/>
  <c r="G29" i="133" s="1"/>
  <c r="E30" i="133" s="1"/>
  <c r="G30" i="133" s="1"/>
  <c r="E31" i="133" s="1"/>
  <c r="G31" i="133" s="1"/>
  <c r="E32" i="133" s="1"/>
  <c r="G32" i="133" s="1"/>
  <c r="W27" i="133"/>
  <c r="S27" i="133"/>
  <c r="P27" i="133"/>
  <c r="R27" i="133" s="1"/>
  <c r="P28" i="133" s="1"/>
  <c r="R28" i="133" s="1"/>
  <c r="P29" i="133" s="1"/>
  <c r="R29" i="133" s="1"/>
  <c r="P30" i="133" s="1"/>
  <c r="R30" i="133" s="1"/>
  <c r="P31" i="133" s="1"/>
  <c r="R31" i="133" s="1"/>
  <c r="P32" i="133" s="1"/>
  <c r="R32" i="133" s="1"/>
  <c r="L27" i="133"/>
  <c r="H27" i="133"/>
  <c r="G27" i="133"/>
  <c r="AJ26" i="133"/>
  <c r="AI26" i="133"/>
  <c r="AH26" i="133"/>
  <c r="AG26" i="133"/>
  <c r="AF26" i="133"/>
  <c r="AE26" i="133"/>
  <c r="AD26" i="133"/>
  <c r="AC26" i="133"/>
  <c r="AB26" i="133"/>
  <c r="AA26" i="133"/>
  <c r="W15" i="133"/>
  <c r="S15" i="133"/>
  <c r="W14" i="133"/>
  <c r="S14" i="133"/>
  <c r="L14" i="133"/>
  <c r="H14" i="133"/>
  <c r="W13" i="133"/>
  <c r="S13" i="133"/>
  <c r="L13" i="133"/>
  <c r="H13" i="133"/>
  <c r="W12" i="133"/>
  <c r="S12" i="133"/>
  <c r="L12" i="133"/>
  <c r="H12" i="133"/>
  <c r="W11" i="133"/>
  <c r="S11" i="133"/>
  <c r="L11" i="133"/>
  <c r="H11" i="133"/>
  <c r="W10" i="133"/>
  <c r="S10" i="133"/>
  <c r="L10" i="133"/>
  <c r="H10" i="133"/>
  <c r="W9" i="133"/>
  <c r="S9" i="133"/>
  <c r="L9" i="133"/>
  <c r="H9" i="133"/>
  <c r="W8" i="133"/>
  <c r="S8" i="133"/>
  <c r="P8" i="133"/>
  <c r="R8" i="133" s="1"/>
  <c r="P9" i="133" s="1"/>
  <c r="R9" i="133" s="1"/>
  <c r="P10" i="133" s="1"/>
  <c r="R10" i="133" s="1"/>
  <c r="P11" i="133" s="1"/>
  <c r="R11" i="133" s="1"/>
  <c r="P12" i="133" s="1"/>
  <c r="R12" i="133" s="1"/>
  <c r="P13" i="133" s="1"/>
  <c r="R13" i="133" s="1"/>
  <c r="P14" i="133" s="1"/>
  <c r="R14" i="133" s="1"/>
  <c r="P15" i="133" s="1"/>
  <c r="R15" i="133" s="1"/>
  <c r="L8" i="133"/>
  <c r="H8" i="133"/>
  <c r="G8" i="133"/>
  <c r="E9" i="133" s="1"/>
  <c r="G9" i="133" s="1"/>
  <c r="E10" i="133" s="1"/>
  <c r="G10" i="133" s="1"/>
  <c r="E11" i="133" s="1"/>
  <c r="G11" i="133" s="1"/>
  <c r="E12" i="133" s="1"/>
  <c r="G12" i="133" s="1"/>
  <c r="E13" i="133" s="1"/>
  <c r="G13" i="133" s="1"/>
  <c r="E14" i="133" s="1"/>
  <c r="G14" i="133" s="1"/>
  <c r="E15" i="133" s="1"/>
  <c r="G15" i="133" s="1"/>
  <c r="AJ7" i="133"/>
  <c r="AI7" i="133"/>
  <c r="AH7" i="133"/>
  <c r="AG7" i="133"/>
  <c r="AF7" i="133"/>
  <c r="AE7" i="133"/>
  <c r="AD7" i="133"/>
  <c r="AC7" i="133"/>
  <c r="AB7" i="133"/>
  <c r="AA7" i="133"/>
  <c r="AH50" i="125"/>
  <c r="AD50" i="125"/>
  <c r="W50" i="125"/>
  <c r="S50" i="125"/>
  <c r="L50" i="125"/>
  <c r="H50" i="125"/>
  <c r="AH49" i="125"/>
  <c r="AD49" i="125"/>
  <c r="W49" i="125"/>
  <c r="S49" i="125"/>
  <c r="L49" i="125"/>
  <c r="H49" i="125"/>
  <c r="AH48" i="125"/>
  <c r="AD48" i="125"/>
  <c r="W48" i="125"/>
  <c r="S48" i="125"/>
  <c r="L48" i="125"/>
  <c r="H48" i="125"/>
  <c r="AH47" i="125"/>
  <c r="AD47" i="125"/>
  <c r="W47" i="125"/>
  <c r="S47" i="125"/>
  <c r="L47" i="125"/>
  <c r="H47" i="125"/>
  <c r="E47" i="125"/>
  <c r="G47" i="125" s="1"/>
  <c r="E48" i="125" s="1"/>
  <c r="G48" i="125" s="1"/>
  <c r="E49" i="125" s="1"/>
  <c r="G49" i="125" s="1"/>
  <c r="E50" i="125" s="1"/>
  <c r="G50" i="125" s="1"/>
  <c r="AH46" i="125"/>
  <c r="AD46" i="125"/>
  <c r="W46" i="125"/>
  <c r="S46" i="125"/>
  <c r="P46" i="125"/>
  <c r="AA46" i="125" s="1"/>
  <c r="AC46" i="125" s="1"/>
  <c r="AA47" i="125" s="1"/>
  <c r="AC47" i="125" s="1"/>
  <c r="AA48" i="125" s="1"/>
  <c r="AC48" i="125" s="1"/>
  <c r="AA49" i="125" s="1"/>
  <c r="AC49" i="125" s="1"/>
  <c r="AA50" i="125" s="1"/>
  <c r="AC50" i="125" s="1"/>
  <c r="L46" i="125"/>
  <c r="H46" i="125"/>
  <c r="G46" i="125"/>
  <c r="AU45" i="125"/>
  <c r="AT45" i="125"/>
  <c r="AS45" i="125"/>
  <c r="AR45" i="125"/>
  <c r="AQ45" i="125"/>
  <c r="AP45" i="125"/>
  <c r="AO45" i="125"/>
  <c r="AN45" i="125"/>
  <c r="AM45" i="125"/>
  <c r="AL45" i="125"/>
  <c r="AH31" i="125"/>
  <c r="AD31" i="125"/>
  <c r="W31" i="125"/>
  <c r="S31" i="125"/>
  <c r="L31" i="125"/>
  <c r="H31" i="125"/>
  <c r="AH30" i="125"/>
  <c r="AD30" i="125"/>
  <c r="W30" i="125"/>
  <c r="S30" i="125"/>
  <c r="L30" i="125"/>
  <c r="H30" i="125"/>
  <c r="AH29" i="125"/>
  <c r="AD29" i="125"/>
  <c r="W29" i="125"/>
  <c r="S29" i="125"/>
  <c r="L29" i="125"/>
  <c r="H29" i="125"/>
  <c r="AH28" i="125"/>
  <c r="AD28" i="125"/>
  <c r="W28" i="125"/>
  <c r="S28" i="125"/>
  <c r="L28" i="125"/>
  <c r="H28" i="125"/>
  <c r="AH27" i="125"/>
  <c r="AD27" i="125"/>
  <c r="AC27" i="125"/>
  <c r="AA28" i="125" s="1"/>
  <c r="AC28" i="125" s="1"/>
  <c r="AA29" i="125" s="1"/>
  <c r="AC29" i="125" s="1"/>
  <c r="AA30" i="125" s="1"/>
  <c r="AC30" i="125" s="1"/>
  <c r="AA31" i="125" s="1"/>
  <c r="AC31" i="125" s="1"/>
  <c r="AA27" i="125"/>
  <c r="W27" i="125"/>
  <c r="S27" i="125"/>
  <c r="P27" i="125"/>
  <c r="R27" i="125" s="1"/>
  <c r="P28" i="125" s="1"/>
  <c r="R28" i="125" s="1"/>
  <c r="P29" i="125" s="1"/>
  <c r="R29" i="125" s="1"/>
  <c r="P30" i="125" s="1"/>
  <c r="R30" i="125" s="1"/>
  <c r="P31" i="125" s="1"/>
  <c r="R31" i="125" s="1"/>
  <c r="L27" i="125"/>
  <c r="H27" i="125"/>
  <c r="G27" i="125"/>
  <c r="E28" i="125" s="1"/>
  <c r="G28" i="125" s="1"/>
  <c r="E29" i="125" s="1"/>
  <c r="G29" i="125" s="1"/>
  <c r="E30" i="125" s="1"/>
  <c r="G30" i="125" s="1"/>
  <c r="E31" i="125" s="1"/>
  <c r="G31" i="125" s="1"/>
  <c r="AU26" i="125"/>
  <c r="AT26" i="125"/>
  <c r="AS26" i="125"/>
  <c r="AR26" i="125"/>
  <c r="AQ26" i="125"/>
  <c r="AP26" i="125"/>
  <c r="AO26" i="125"/>
  <c r="AN26" i="125"/>
  <c r="AM26" i="125"/>
  <c r="AL26" i="125"/>
  <c r="AH12" i="125"/>
  <c r="AD12" i="125"/>
  <c r="W12" i="125"/>
  <c r="S12" i="125"/>
  <c r="L12" i="125"/>
  <c r="H12" i="125"/>
  <c r="AH11" i="125"/>
  <c r="AD11" i="125"/>
  <c r="W11" i="125"/>
  <c r="S11" i="125"/>
  <c r="L11" i="125"/>
  <c r="H11" i="125"/>
  <c r="AH10" i="125"/>
  <c r="AD10" i="125"/>
  <c r="W10" i="125"/>
  <c r="S10" i="125"/>
  <c r="L10" i="125"/>
  <c r="H10" i="125"/>
  <c r="AH9" i="125"/>
  <c r="AD9" i="125"/>
  <c r="W9" i="125"/>
  <c r="S9" i="125"/>
  <c r="L9" i="125"/>
  <c r="H9" i="125"/>
  <c r="E9" i="125"/>
  <c r="G9" i="125" s="1"/>
  <c r="E10" i="125" s="1"/>
  <c r="G10" i="125" s="1"/>
  <c r="E11" i="125" s="1"/>
  <c r="G11" i="125" s="1"/>
  <c r="E12" i="125" s="1"/>
  <c r="G12" i="125" s="1"/>
  <c r="AH8" i="125"/>
  <c r="AD8" i="125"/>
  <c r="AA8" i="125"/>
  <c r="AC8" i="125" s="1"/>
  <c r="AA9" i="125" s="1"/>
  <c r="AC9" i="125" s="1"/>
  <c r="AA10" i="125" s="1"/>
  <c r="AC10" i="125" s="1"/>
  <c r="AA11" i="125" s="1"/>
  <c r="AC11" i="125" s="1"/>
  <c r="AA12" i="125" s="1"/>
  <c r="AC12" i="125" s="1"/>
  <c r="W8" i="125"/>
  <c r="S8" i="125"/>
  <c r="R8" i="125"/>
  <c r="P9" i="125" s="1"/>
  <c r="R9" i="125" s="1"/>
  <c r="P10" i="125" s="1"/>
  <c r="R10" i="125" s="1"/>
  <c r="P11" i="125" s="1"/>
  <c r="R11" i="125" s="1"/>
  <c r="P12" i="125" s="1"/>
  <c r="R12" i="125" s="1"/>
  <c r="P8" i="125"/>
  <c r="L8" i="125"/>
  <c r="H8" i="125"/>
  <c r="G8" i="125"/>
  <c r="AU7" i="125"/>
  <c r="AT7" i="125"/>
  <c r="AS7" i="125"/>
  <c r="AR7" i="125"/>
  <c r="AQ7" i="125"/>
  <c r="AP7" i="125"/>
  <c r="AO7" i="125"/>
  <c r="AN7" i="125"/>
  <c r="AM7" i="125"/>
  <c r="AL7" i="125"/>
  <c r="L15" i="120"/>
  <c r="K15" i="120"/>
  <c r="J15" i="120"/>
  <c r="I15" i="120"/>
  <c r="H15" i="120"/>
  <c r="G15" i="120"/>
  <c r="F15" i="120"/>
  <c r="E15" i="120"/>
  <c r="D15" i="120"/>
  <c r="K14" i="120"/>
  <c r="J14" i="120"/>
  <c r="I14" i="120"/>
  <c r="H14" i="120"/>
  <c r="G14" i="120"/>
  <c r="F14" i="120"/>
  <c r="E14" i="120"/>
  <c r="D14" i="120"/>
  <c r="J13" i="120"/>
  <c r="I13" i="120"/>
  <c r="H13" i="120"/>
  <c r="G13" i="120"/>
  <c r="F13" i="120"/>
  <c r="E13" i="120"/>
  <c r="D13" i="120"/>
  <c r="I12" i="120"/>
  <c r="H12" i="120"/>
  <c r="G12" i="120"/>
  <c r="F12" i="120"/>
  <c r="E12" i="120"/>
  <c r="D12" i="120"/>
  <c r="H11" i="120"/>
  <c r="G11" i="120"/>
  <c r="F11" i="120"/>
  <c r="E11" i="120"/>
  <c r="D11" i="120"/>
  <c r="G10" i="120"/>
  <c r="F10" i="120"/>
  <c r="E10" i="120"/>
  <c r="D10" i="120"/>
  <c r="F9" i="120"/>
  <c r="E9" i="120"/>
  <c r="D9" i="120"/>
  <c r="E8" i="120"/>
  <c r="D8" i="120"/>
  <c r="D7" i="120"/>
  <c r="M5" i="120"/>
  <c r="L5" i="120"/>
  <c r="K5" i="120"/>
  <c r="J5" i="120"/>
  <c r="I5" i="120"/>
  <c r="H5" i="120"/>
  <c r="G5" i="120"/>
  <c r="F5" i="120"/>
  <c r="E5" i="120"/>
  <c r="D5" i="120"/>
  <c r="AD25" i="105"/>
  <c r="AB25" i="105"/>
  <c r="AA25" i="105"/>
  <c r="Y25" i="105"/>
  <c r="X25" i="105"/>
  <c r="V24" i="105" s="1"/>
  <c r="V25" i="105"/>
  <c r="U25" i="105"/>
  <c r="S25" i="105"/>
  <c r="R25" i="105"/>
  <c r="P25" i="105"/>
  <c r="P24" i="105" s="1"/>
  <c r="O25" i="105"/>
  <c r="M25" i="105"/>
  <c r="M24" i="105" s="1"/>
  <c r="L25" i="105"/>
  <c r="J25" i="105"/>
  <c r="J24" i="105" s="1"/>
  <c r="I25" i="105"/>
  <c r="G25" i="105"/>
  <c r="F25" i="105"/>
  <c r="D25" i="105"/>
  <c r="AB24" i="105"/>
  <c r="Y24" i="105"/>
  <c r="S24" i="105"/>
  <c r="G24" i="105"/>
  <c r="D24" i="105"/>
  <c r="AA23" i="105"/>
  <c r="Y23" i="105"/>
  <c r="X23" i="105"/>
  <c r="V23" i="105"/>
  <c r="V22" i="105" s="1"/>
  <c r="L23" i="105"/>
  <c r="J23" i="105"/>
  <c r="I23" i="105"/>
  <c r="G23" i="105"/>
  <c r="G22" i="105" s="1"/>
  <c r="F23" i="105"/>
  <c r="D23" i="105"/>
  <c r="AE22" i="105"/>
  <c r="Y22" i="105"/>
  <c r="S22" i="105"/>
  <c r="P22" i="105"/>
  <c r="M22" i="105"/>
  <c r="J22" i="105"/>
  <c r="D22" i="105"/>
  <c r="X21" i="105"/>
  <c r="V21" i="105"/>
  <c r="V20" i="105" s="1"/>
  <c r="U21" i="105"/>
  <c r="S20" i="105" s="1"/>
  <c r="S21" i="105"/>
  <c r="R21" i="105"/>
  <c r="P21" i="105"/>
  <c r="O21" i="105"/>
  <c r="M21" i="105"/>
  <c r="L21" i="105"/>
  <c r="J21" i="105"/>
  <c r="J20" i="105" s="1"/>
  <c r="I21" i="105"/>
  <c r="G21" i="105"/>
  <c r="F21" i="105"/>
  <c r="D21" i="105"/>
  <c r="D20" i="105" s="1"/>
  <c r="AE20" i="105"/>
  <c r="AB20" i="105"/>
  <c r="P20" i="105"/>
  <c r="M20" i="105"/>
  <c r="G20" i="105"/>
  <c r="U19" i="105"/>
  <c r="S19" i="105"/>
  <c r="R19" i="105"/>
  <c r="P19" i="105"/>
  <c r="P18" i="105" s="1"/>
  <c r="O19" i="105"/>
  <c r="M19" i="105"/>
  <c r="M18" i="105" s="1"/>
  <c r="L19" i="105"/>
  <c r="J19" i="105"/>
  <c r="J18" i="105" s="1"/>
  <c r="I19" i="105"/>
  <c r="G18" i="105" s="1"/>
  <c r="G19" i="105"/>
  <c r="F19" i="105"/>
  <c r="D19" i="105"/>
  <c r="AE18" i="105"/>
  <c r="AB18" i="105"/>
  <c r="Y18" i="105"/>
  <c r="S18" i="105"/>
  <c r="D18" i="105"/>
  <c r="R17" i="105"/>
  <c r="P17" i="105"/>
  <c r="P16" i="105" s="1"/>
  <c r="O17" i="105"/>
  <c r="M17" i="105"/>
  <c r="M16" i="105" s="1"/>
  <c r="L17" i="105"/>
  <c r="J16" i="105" s="1"/>
  <c r="J17" i="105"/>
  <c r="I17" i="105"/>
  <c r="G16" i="105" s="1"/>
  <c r="G17" i="105"/>
  <c r="F17" i="105"/>
  <c r="D17" i="105"/>
  <c r="AE16" i="105"/>
  <c r="AB16" i="105"/>
  <c r="Y16" i="105"/>
  <c r="V16" i="105"/>
  <c r="D16" i="105"/>
  <c r="O15" i="105"/>
  <c r="M15" i="105"/>
  <c r="M14" i="105" s="1"/>
  <c r="L15" i="105"/>
  <c r="J14" i="105" s="1"/>
  <c r="J15" i="105"/>
  <c r="I15" i="105"/>
  <c r="G15" i="105"/>
  <c r="G14" i="105" s="1"/>
  <c r="AH14" i="105" s="1"/>
  <c r="F15" i="105"/>
  <c r="D15" i="105"/>
  <c r="AE14" i="105"/>
  <c r="AB14" i="105"/>
  <c r="Y14" i="105"/>
  <c r="V14" i="105"/>
  <c r="S14" i="105"/>
  <c r="D14" i="105"/>
  <c r="L13" i="105"/>
  <c r="J13" i="105"/>
  <c r="J12" i="105" s="1"/>
  <c r="I13" i="105"/>
  <c r="G13" i="105"/>
  <c r="G12" i="105" s="1"/>
  <c r="F13" i="105"/>
  <c r="D13" i="105"/>
  <c r="AE12" i="105"/>
  <c r="AB12" i="105"/>
  <c r="Y12" i="105"/>
  <c r="V12" i="105"/>
  <c r="S12" i="105"/>
  <c r="P12" i="105"/>
  <c r="D12" i="105"/>
  <c r="I11" i="105"/>
  <c r="G11" i="105"/>
  <c r="F11" i="105"/>
  <c r="D11" i="105"/>
  <c r="D10" i="105" s="1"/>
  <c r="AH10" i="105" s="1"/>
  <c r="AE10" i="105"/>
  <c r="AB10" i="105"/>
  <c r="Y10" i="105"/>
  <c r="V10" i="105"/>
  <c r="S10" i="105"/>
  <c r="P10" i="105"/>
  <c r="M10" i="105"/>
  <c r="G10" i="105"/>
  <c r="F9" i="105"/>
  <c r="D9" i="105"/>
  <c r="D8" i="105" s="1"/>
  <c r="AH8" i="105" s="1"/>
  <c r="AE8" i="105"/>
  <c r="AB8" i="105"/>
  <c r="Y8" i="105"/>
  <c r="V8" i="105"/>
  <c r="S8" i="105"/>
  <c r="P8" i="105"/>
  <c r="M8" i="105"/>
  <c r="J8" i="105"/>
  <c r="AE6" i="105"/>
  <c r="AB6" i="105"/>
  <c r="Y6" i="105"/>
  <c r="V6" i="105"/>
  <c r="S6" i="105"/>
  <c r="P6" i="105"/>
  <c r="M6" i="105"/>
  <c r="J6" i="105"/>
  <c r="AH6" i="105" s="1"/>
  <c r="G6" i="105"/>
  <c r="AE4" i="105"/>
  <c r="AB4" i="105"/>
  <c r="Y4" i="105"/>
  <c r="V4" i="105"/>
  <c r="S4" i="105"/>
  <c r="P4" i="105"/>
  <c r="M4" i="105"/>
  <c r="J4" i="105"/>
  <c r="G4" i="105"/>
  <c r="D4" i="105"/>
  <c r="AT56" i="114"/>
  <c r="AS56" i="114"/>
  <c r="AR56" i="114"/>
  <c r="AQ56" i="114"/>
  <c r="AP56" i="114"/>
  <c r="AO56" i="114"/>
  <c r="AN56" i="114"/>
  <c r="AM56" i="114"/>
  <c r="AL56" i="114"/>
  <c r="AK56" i="114"/>
  <c r="AH50" i="114"/>
  <c r="AD50" i="114"/>
  <c r="W50" i="114"/>
  <c r="S50" i="114"/>
  <c r="L50" i="114"/>
  <c r="H50" i="114"/>
  <c r="AH49" i="114"/>
  <c r="AD49" i="114"/>
  <c r="W49" i="114"/>
  <c r="S49" i="114"/>
  <c r="L49" i="114"/>
  <c r="H49" i="114"/>
  <c r="AH48" i="114"/>
  <c r="AD48" i="114"/>
  <c r="W48" i="114"/>
  <c r="S48" i="114"/>
  <c r="L48" i="114"/>
  <c r="H48" i="114"/>
  <c r="AH47" i="114"/>
  <c r="AD47" i="114"/>
  <c r="W47" i="114"/>
  <c r="S47" i="114"/>
  <c r="L47" i="114"/>
  <c r="H47" i="114"/>
  <c r="E47" i="114"/>
  <c r="G47" i="114" s="1"/>
  <c r="E48" i="114" s="1"/>
  <c r="G48" i="114" s="1"/>
  <c r="E49" i="114" s="1"/>
  <c r="G49" i="114" s="1"/>
  <c r="E50" i="114" s="1"/>
  <c r="G50" i="114" s="1"/>
  <c r="AH46" i="114"/>
  <c r="AD46" i="114"/>
  <c r="AC46" i="114"/>
  <c r="AA47" i="114" s="1"/>
  <c r="AC47" i="114" s="1"/>
  <c r="AA48" i="114" s="1"/>
  <c r="AC48" i="114" s="1"/>
  <c r="AA49" i="114" s="1"/>
  <c r="AC49" i="114" s="1"/>
  <c r="AA50" i="114" s="1"/>
  <c r="AC50" i="114" s="1"/>
  <c r="AA46" i="114"/>
  <c r="W46" i="114"/>
  <c r="S46" i="114"/>
  <c r="P46" i="114"/>
  <c r="R46" i="114" s="1"/>
  <c r="P47" i="114" s="1"/>
  <c r="R47" i="114" s="1"/>
  <c r="P48" i="114" s="1"/>
  <c r="R48" i="114" s="1"/>
  <c r="P49" i="114" s="1"/>
  <c r="R49" i="114" s="1"/>
  <c r="P50" i="114" s="1"/>
  <c r="R50" i="114" s="1"/>
  <c r="L46" i="114"/>
  <c r="H46" i="114"/>
  <c r="G46" i="114"/>
  <c r="AT45" i="114"/>
  <c r="AS45" i="114"/>
  <c r="AR45" i="114"/>
  <c r="AQ45" i="114"/>
  <c r="AP45" i="114"/>
  <c r="AO45" i="114"/>
  <c r="AN45" i="114"/>
  <c r="AM45" i="114"/>
  <c r="AL45" i="114"/>
  <c r="AK45" i="114"/>
  <c r="AH31" i="114"/>
  <c r="AD31" i="114"/>
  <c r="W31" i="114"/>
  <c r="S31" i="114"/>
  <c r="L31" i="114"/>
  <c r="H31" i="114"/>
  <c r="AH30" i="114"/>
  <c r="AD30" i="114"/>
  <c r="W30" i="114"/>
  <c r="S30" i="114"/>
  <c r="L30" i="114"/>
  <c r="H30" i="114"/>
  <c r="AH29" i="114"/>
  <c r="AD29" i="114"/>
  <c r="W29" i="114"/>
  <c r="S29" i="114"/>
  <c r="L29" i="114"/>
  <c r="H29" i="114"/>
  <c r="AH28" i="114"/>
  <c r="AD28" i="114"/>
  <c r="W28" i="114"/>
  <c r="S28" i="114"/>
  <c r="L28" i="114"/>
  <c r="H28" i="114"/>
  <c r="E28" i="114"/>
  <c r="G28" i="114" s="1"/>
  <c r="E29" i="114" s="1"/>
  <c r="G29" i="114" s="1"/>
  <c r="E30" i="114" s="1"/>
  <c r="G30" i="114" s="1"/>
  <c r="E31" i="114" s="1"/>
  <c r="G31" i="114" s="1"/>
  <c r="AH27" i="114"/>
  <c r="AD27" i="114"/>
  <c r="AA27" i="114"/>
  <c r="AC27" i="114" s="1"/>
  <c r="AA28" i="114" s="1"/>
  <c r="AC28" i="114" s="1"/>
  <c r="AA29" i="114" s="1"/>
  <c r="AC29" i="114" s="1"/>
  <c r="AA30" i="114" s="1"/>
  <c r="AC30" i="114" s="1"/>
  <c r="AA31" i="114" s="1"/>
  <c r="AC31" i="114" s="1"/>
  <c r="W27" i="114"/>
  <c r="S27" i="114"/>
  <c r="P27" i="114"/>
  <c r="R27" i="114" s="1"/>
  <c r="P28" i="114" s="1"/>
  <c r="R28" i="114" s="1"/>
  <c r="P29" i="114" s="1"/>
  <c r="R29" i="114" s="1"/>
  <c r="P30" i="114" s="1"/>
  <c r="R30" i="114" s="1"/>
  <c r="P31" i="114" s="1"/>
  <c r="R31" i="114" s="1"/>
  <c r="L27" i="114"/>
  <c r="H27" i="114"/>
  <c r="G27" i="114"/>
  <c r="AT26" i="114"/>
  <c r="AS26" i="114"/>
  <c r="AR26" i="114"/>
  <c r="AQ26" i="114"/>
  <c r="AP26" i="114"/>
  <c r="AO26" i="114"/>
  <c r="AN26" i="114"/>
  <c r="AM26" i="114"/>
  <c r="AL26" i="114"/>
  <c r="AK26" i="114"/>
  <c r="W15" i="114"/>
  <c r="S15" i="114"/>
  <c r="W14" i="114"/>
  <c r="S14" i="114"/>
  <c r="L14" i="114"/>
  <c r="H14" i="114"/>
  <c r="W13" i="114"/>
  <c r="S13" i="114"/>
  <c r="L13" i="114"/>
  <c r="H13" i="114"/>
  <c r="W12" i="114"/>
  <c r="S12" i="114"/>
  <c r="L12" i="114"/>
  <c r="H12" i="114"/>
  <c r="W11" i="114"/>
  <c r="S11" i="114"/>
  <c r="L11" i="114"/>
  <c r="H11" i="114"/>
  <c r="W10" i="114"/>
  <c r="S10" i="114"/>
  <c r="L10" i="114"/>
  <c r="H10" i="114"/>
  <c r="W9" i="114"/>
  <c r="S9" i="114"/>
  <c r="L9" i="114"/>
  <c r="H9" i="114"/>
  <c r="E9" i="114"/>
  <c r="G9" i="114" s="1"/>
  <c r="E10" i="114" s="1"/>
  <c r="G10" i="114" s="1"/>
  <c r="E11" i="114" s="1"/>
  <c r="G11" i="114" s="1"/>
  <c r="E12" i="114" s="1"/>
  <c r="G12" i="114" s="1"/>
  <c r="E13" i="114" s="1"/>
  <c r="G13" i="114" s="1"/>
  <c r="E14" i="114" s="1"/>
  <c r="G14" i="114" s="1"/>
  <c r="W8" i="114"/>
  <c r="S8" i="114"/>
  <c r="P8" i="114"/>
  <c r="R8" i="114" s="1"/>
  <c r="P9" i="114" s="1"/>
  <c r="R9" i="114" s="1"/>
  <c r="P10" i="114" s="1"/>
  <c r="R10" i="114" s="1"/>
  <c r="P11" i="114" s="1"/>
  <c r="R11" i="114" s="1"/>
  <c r="P12" i="114" s="1"/>
  <c r="R12" i="114" s="1"/>
  <c r="P13" i="114" s="1"/>
  <c r="R13" i="114" s="1"/>
  <c r="P14" i="114" s="1"/>
  <c r="R14" i="114" s="1"/>
  <c r="P15" i="114" s="1"/>
  <c r="R15" i="114" s="1"/>
  <c r="L8" i="114"/>
  <c r="H8" i="114"/>
  <c r="G8" i="114"/>
  <c r="AT7" i="114"/>
  <c r="AS7" i="114"/>
  <c r="AR7" i="114"/>
  <c r="AQ7" i="114"/>
  <c r="AP7" i="114"/>
  <c r="AO7" i="114"/>
  <c r="AN7" i="114"/>
  <c r="AM7" i="114"/>
  <c r="AL7" i="114"/>
  <c r="AK7" i="114"/>
  <c r="L15" i="115"/>
  <c r="K15" i="115"/>
  <c r="J15" i="115"/>
  <c r="I15" i="115"/>
  <c r="H15" i="115"/>
  <c r="G15" i="115"/>
  <c r="F15" i="115"/>
  <c r="E15" i="115"/>
  <c r="D15" i="115"/>
  <c r="K14" i="115"/>
  <c r="J14" i="115"/>
  <c r="I14" i="115"/>
  <c r="H14" i="115"/>
  <c r="G14" i="115"/>
  <c r="F14" i="115"/>
  <c r="E14" i="115"/>
  <c r="D14" i="115"/>
  <c r="J13" i="115"/>
  <c r="I13" i="115"/>
  <c r="H13" i="115"/>
  <c r="G13" i="115"/>
  <c r="F13" i="115"/>
  <c r="E13" i="115"/>
  <c r="D13" i="115"/>
  <c r="I12" i="115"/>
  <c r="H12" i="115"/>
  <c r="G12" i="115"/>
  <c r="F12" i="115"/>
  <c r="E12" i="115"/>
  <c r="D12" i="115"/>
  <c r="H11" i="115"/>
  <c r="G11" i="115"/>
  <c r="F11" i="115"/>
  <c r="E11" i="115"/>
  <c r="D11" i="115"/>
  <c r="G10" i="115"/>
  <c r="F10" i="115"/>
  <c r="E10" i="115"/>
  <c r="D10" i="115"/>
  <c r="F9" i="115"/>
  <c r="E9" i="115"/>
  <c r="D9" i="115"/>
  <c r="E8" i="115"/>
  <c r="D8" i="115"/>
  <c r="D7" i="115"/>
  <c r="M5" i="115"/>
  <c r="L5" i="115"/>
  <c r="K5" i="115"/>
  <c r="J5" i="115"/>
  <c r="I5" i="115"/>
  <c r="H5" i="115"/>
  <c r="G5" i="115"/>
  <c r="F5" i="115"/>
  <c r="E5" i="115"/>
  <c r="D5" i="115"/>
  <c r="AH24" i="105" l="1"/>
  <c r="AH20" i="119"/>
  <c r="AI14" i="105"/>
  <c r="AK14" i="105" s="1"/>
  <c r="AM14" i="105"/>
  <c r="AL14" i="105"/>
  <c r="AN14" i="105" s="1"/>
  <c r="AJ14" i="105"/>
  <c r="AH10" i="119"/>
  <c r="AN14" i="119"/>
  <c r="AM14" i="119"/>
  <c r="AL14" i="119"/>
  <c r="AJ14" i="119"/>
  <c r="AI14" i="119"/>
  <c r="AK14" i="119" s="1"/>
  <c r="AH20" i="105"/>
  <c r="AM10" i="105"/>
  <c r="AL10" i="105"/>
  <c r="AJ10" i="105"/>
  <c r="AN10" i="105"/>
  <c r="AI10" i="105"/>
  <c r="AK10" i="105" s="1"/>
  <c r="AI8" i="105"/>
  <c r="AK8" i="105" s="1"/>
  <c r="AM8" i="105"/>
  <c r="AL8" i="105"/>
  <c r="AN8" i="105" s="1"/>
  <c r="AJ8" i="105"/>
  <c r="AH16" i="105"/>
  <c r="AJ8" i="119"/>
  <c r="AI8" i="119"/>
  <c r="AK8" i="119" s="1"/>
  <c r="AN8" i="119"/>
  <c r="AL8" i="119"/>
  <c r="AM8" i="119"/>
  <c r="AH12" i="119"/>
  <c r="AH12" i="105"/>
  <c r="AH18" i="105"/>
  <c r="AH22" i="105"/>
  <c r="AH18" i="119"/>
  <c r="AM24" i="119"/>
  <c r="AN24" i="119" s="1"/>
  <c r="AL24" i="119"/>
  <c r="AK24" i="119"/>
  <c r="AJ24" i="119"/>
  <c r="AI24" i="119"/>
  <c r="AM22" i="119"/>
  <c r="AN22" i="119" s="1"/>
  <c r="AL22" i="119"/>
  <c r="AK22" i="119"/>
  <c r="AJ22" i="119"/>
  <c r="AI22" i="119"/>
  <c r="AJ6" i="105"/>
  <c r="AI6" i="105"/>
  <c r="AK6" i="105" s="1"/>
  <c r="AM6" i="105"/>
  <c r="AN6" i="105" s="1"/>
  <c r="AL6" i="105"/>
  <c r="AH16" i="119"/>
  <c r="R46" i="125"/>
  <c r="P47" i="125" s="1"/>
  <c r="R47" i="125" s="1"/>
  <c r="P48" i="125" s="1"/>
  <c r="R48" i="125" s="1"/>
  <c r="P49" i="125" s="1"/>
  <c r="R49" i="125" s="1"/>
  <c r="P50" i="125" s="1"/>
  <c r="R50" i="125" s="1"/>
  <c r="AI6" i="119"/>
  <c r="AK6" i="119" s="1"/>
  <c r="AJ6" i="119"/>
  <c r="AL6" i="119"/>
  <c r="AN6" i="119" s="1"/>
  <c r="AM6" i="119"/>
  <c r="AM24" i="105" l="1"/>
  <c r="AL24" i="105"/>
  <c r="AN24" i="105" s="1"/>
  <c r="AJ24" i="105"/>
  <c r="AI24" i="105"/>
  <c r="AK24" i="105" s="1"/>
  <c r="AM16" i="119"/>
  <c r="AN16" i="119" s="1"/>
  <c r="AL16" i="119"/>
  <c r="AJ16" i="119"/>
  <c r="AI16" i="119"/>
  <c r="AK16" i="119" s="1"/>
  <c r="AM12" i="119"/>
  <c r="AL12" i="119"/>
  <c r="AN12" i="119" s="1"/>
  <c r="AJ12" i="119"/>
  <c r="AI12" i="119"/>
  <c r="AK12" i="119" s="1"/>
  <c r="AM10" i="119"/>
  <c r="AN10" i="119" s="1"/>
  <c r="AL10" i="119"/>
  <c r="AJ10" i="119"/>
  <c r="AI10" i="119"/>
  <c r="AK10" i="119" s="1"/>
  <c r="AI16" i="105"/>
  <c r="AK16" i="105" s="1"/>
  <c r="AM16" i="105"/>
  <c r="AN16" i="105" s="1"/>
  <c r="AL16" i="105"/>
  <c r="AJ16" i="105"/>
  <c r="AM18" i="105"/>
  <c r="AN18" i="105" s="1"/>
  <c r="AL18" i="105"/>
  <c r="AJ18" i="105"/>
  <c r="AI18" i="105"/>
  <c r="AK18" i="105" s="1"/>
  <c r="AM18" i="119"/>
  <c r="AL18" i="119"/>
  <c r="AN18" i="119" s="1"/>
  <c r="AJ18" i="119"/>
  <c r="AI18" i="119"/>
  <c r="AK18" i="119" s="1"/>
  <c r="AI22" i="105"/>
  <c r="AK22" i="105" s="1"/>
  <c r="AM22" i="105"/>
  <c r="AL22" i="105"/>
  <c r="AN22" i="105" s="1"/>
  <c r="AJ22" i="105"/>
  <c r="AM20" i="105"/>
  <c r="AL20" i="105"/>
  <c r="AN20" i="105" s="1"/>
  <c r="AK20" i="105"/>
  <c r="AJ20" i="105"/>
  <c r="AI20" i="105"/>
  <c r="AM12" i="105"/>
  <c r="AN12" i="105" s="1"/>
  <c r="AL12" i="105"/>
  <c r="AJ12" i="105"/>
  <c r="AI12" i="105"/>
  <c r="AK12" i="105" s="1"/>
  <c r="AJ20" i="119"/>
  <c r="AI20" i="119"/>
  <c r="AK20" i="119" s="1"/>
  <c r="AL20" i="119"/>
  <c r="AN20" i="119" s="1"/>
  <c r="AM20" i="119"/>
</calcChain>
</file>

<file path=xl/sharedStrings.xml><?xml version="1.0" encoding="utf-8"?>
<sst xmlns="http://schemas.openxmlformats.org/spreadsheetml/2006/main" count="1483" uniqueCount="290">
  <si>
    <t>2022年度　周南市サッカー協会4種　U-10リーグ　開催要項</t>
  </si>
  <si>
    <t>1．</t>
  </si>
  <si>
    <t>主催</t>
  </si>
  <si>
    <t>周南ブロック４種委員会</t>
  </si>
  <si>
    <t>2．</t>
  </si>
  <si>
    <t>会場</t>
  </si>
  <si>
    <r>
      <rPr>
        <sz val="11"/>
        <rFont val="ＭＳ Ｐゴシック"/>
        <charset val="128"/>
      </rPr>
      <t>周南市サッカー場　（</t>
    </r>
    <r>
      <rPr>
        <sz val="11"/>
        <color rgb="FFFF0000"/>
        <rFont val="ＭＳ Ｐゴシック"/>
        <charset val="128"/>
      </rPr>
      <t>第2節より3コート使用</t>
    </r>
    <r>
      <rPr>
        <sz val="11"/>
        <rFont val="ＭＳ Ｐゴシック"/>
        <charset val="128"/>
      </rPr>
      <t>）</t>
    </r>
  </si>
  <si>
    <t>3．</t>
  </si>
  <si>
    <t>日程</t>
  </si>
  <si>
    <t>第1節</t>
  </si>
  <si>
    <t>4月10日（日）</t>
  </si>
  <si>
    <t>第2節</t>
  </si>
  <si>
    <t>5月14日（土）</t>
  </si>
  <si>
    <t>第3節</t>
  </si>
  <si>
    <t>6月5日（日）</t>
  </si>
  <si>
    <t>第4節</t>
  </si>
  <si>
    <t>6月25日（土）</t>
  </si>
  <si>
    <t>第5節</t>
  </si>
  <si>
    <t>9月10日（土）</t>
  </si>
  <si>
    <t>第6節</t>
  </si>
  <si>
    <t>9月23日（金祝）</t>
  </si>
  <si>
    <t>予備日</t>
  </si>
  <si>
    <t>8月21日（日）、10月23日（日）、11月6日（日）、11月19日（土）、12月17日（土）</t>
  </si>
  <si>
    <t>※第1節～第3節までを前節　　第4節～第6節を後節とする　</t>
  </si>
  <si>
    <t>4．</t>
  </si>
  <si>
    <t>出場チーム</t>
  </si>
  <si>
    <t>10チーム</t>
  </si>
  <si>
    <t>秋月・EDEVALD・菊川・今宿岐山・K&amp;K・ｽﾄﾔﾉﾌ・徳山・Futuro・富田・湯野</t>
  </si>
  <si>
    <t>年度途中での参加を認める（但し年間順位には反映せず、試合はフレンドリーマッチとする）</t>
  </si>
  <si>
    <t>5．</t>
  </si>
  <si>
    <t>競技規則</t>
  </si>
  <si>
    <t>サッカー競技規則 2021/22及び「8人制競技規則」に準じ8人制とする</t>
  </si>
  <si>
    <t>6．</t>
  </si>
  <si>
    <t>参加資格</t>
  </si>
  <si>
    <t>小学4年生以下で構成するチーム　（男女を問わず5年生以上の参加を認めない）</t>
  </si>
  <si>
    <t>7．</t>
  </si>
  <si>
    <t>試合時間</t>
  </si>
  <si>
    <t>30分　（15分－5分－15分）</t>
  </si>
  <si>
    <t>8．</t>
  </si>
  <si>
    <t>試合方法</t>
  </si>
  <si>
    <t>第1節～第3節　10チームの総当たりリーグ戦を実施　　　9試合／1チーム　　（フレンドリーマッチ）</t>
  </si>
  <si>
    <t>第4節～第6節　10チームの総当たりリーグ戦を実施　　　9試合／1チーム　　（年間順位を決定）</t>
  </si>
  <si>
    <t>9．</t>
  </si>
  <si>
    <t>順位決定</t>
  </si>
  <si>
    <t>① 勝点制　（勝：3点　引分：1点　負：0点）② 得失点差　③ 総得点　④ 直接対決結果　⑤ コイントス</t>
  </si>
  <si>
    <t>　　</t>
  </si>
  <si>
    <t>10．</t>
  </si>
  <si>
    <t>審　　判</t>
  </si>
  <si>
    <t>有資格者による相互審判　　スケジュール 左側前半、右側後半　（後半審判は結果を本部に報告）　　　</t>
  </si>
  <si>
    <t>審判カードは本部にて準備　　　（審判用ビフス着用・審判服着用強制しない）</t>
  </si>
  <si>
    <t>11．</t>
  </si>
  <si>
    <t>表　　彰</t>
  </si>
  <si>
    <r>
      <rPr>
        <sz val="11"/>
        <rFont val="ＭＳ Ｐゴシック"/>
        <charset val="128"/>
      </rPr>
      <t>優勝、準優勝、第3位　</t>
    </r>
    <r>
      <rPr>
        <sz val="11"/>
        <rFont val="ＭＳ Ｐゴシック"/>
        <charset val="128"/>
      </rPr>
      <t>を表彰する　</t>
    </r>
  </si>
  <si>
    <t>第4節～第6節に優秀選手賞を各チーム1人表彰(各チーム指導者は本部へ報告願います)</t>
  </si>
  <si>
    <t>12．</t>
  </si>
  <si>
    <t>当番団</t>
  </si>
  <si>
    <t>主：湯野　　副；徳山</t>
  </si>
  <si>
    <t>13．</t>
  </si>
  <si>
    <t>準　　備</t>
  </si>
  <si>
    <t>当番団及び各チーム１名以上　８：００分集合</t>
  </si>
  <si>
    <t>14．</t>
  </si>
  <si>
    <t>ピッチサイズ</t>
  </si>
  <si>
    <t>60ｍ×40ｍ</t>
  </si>
  <si>
    <t>15．</t>
  </si>
  <si>
    <t>その他　</t>
  </si>
  <si>
    <t>◆参加選手は、スポーツ安全保険またはそれに相当する保険に加入していること</t>
  </si>
  <si>
    <t>◆試合終了後の挨拶は行わない　（コロナの状況がよくなれば実施する）</t>
  </si>
  <si>
    <t>◆相互審判で遅れる事の無いように早めの準備をよろしくお願いいたします</t>
  </si>
  <si>
    <t>◆会場及び駐車場の利用マナーを守って頂きますようにお願いいたします</t>
  </si>
  <si>
    <t>◆選手、父母、スタッフへ『サッカーに関わる自覚、感謝の行動を』周知お願いします</t>
  </si>
  <si>
    <t>◆フレンドリー　ピッチが空いたところで行うことを可とする　その日の試合数の少ないチームを優先する</t>
  </si>
  <si>
    <t>◆悪天候等止むを得ない場合の連絡は当日AM6：30以降担当団が行う</t>
  </si>
  <si>
    <t>◆コロナ対応周南市４種取り決め準じて実施すること</t>
  </si>
  <si>
    <t>◆チームテントを十分離して設置、アルコール消毒、マスクの着用をお願いいたします</t>
  </si>
  <si>
    <t>◆試合終了後　グランド整備　サッカー倉庫内の点検</t>
  </si>
  <si>
    <t>◆飲水タイム導入は当日の気候、気温を考慮し当番団と4種委員長で協議し決定する。</t>
  </si>
  <si>
    <t>2022年度　周南市サッカー協会4種　U-10リーグ　第1～3節対戦表</t>
  </si>
  <si>
    <t>15分-5分-15分</t>
  </si>
  <si>
    <t>菊　川</t>
  </si>
  <si>
    <t>1-B5</t>
  </si>
  <si>
    <t>1-A7</t>
  </si>
  <si>
    <t>2-B4</t>
  </si>
  <si>
    <t>3-C5</t>
  </si>
  <si>
    <t>1-B3</t>
  </si>
  <si>
    <t>3-B3</t>
  </si>
  <si>
    <t>2-A1</t>
  </si>
  <si>
    <t>3-A2</t>
  </si>
  <si>
    <t>2-B2</t>
  </si>
  <si>
    <t>秋　月</t>
  </si>
  <si>
    <t>2-C5</t>
  </si>
  <si>
    <t>2-B3</t>
  </si>
  <si>
    <t>1-B8</t>
  </si>
  <si>
    <t>3-A3</t>
  </si>
  <si>
    <t>1-A2</t>
  </si>
  <si>
    <t>3-C4</t>
  </si>
  <si>
    <t>2-C2</t>
  </si>
  <si>
    <t>3-A1</t>
  </si>
  <si>
    <t>富　田</t>
  </si>
  <si>
    <t>1-A4</t>
  </si>
  <si>
    <t>3-B1</t>
  </si>
  <si>
    <t>2-A2</t>
  </si>
  <si>
    <t>2-C4</t>
  </si>
  <si>
    <t>1-B2</t>
  </si>
  <si>
    <t>3-B4</t>
  </si>
  <si>
    <t>3-C3</t>
  </si>
  <si>
    <t>徳　山</t>
  </si>
  <si>
    <t>2-C1</t>
  </si>
  <si>
    <t>3-B5</t>
  </si>
  <si>
    <t>1-B6</t>
  </si>
  <si>
    <t>3-C2</t>
  </si>
  <si>
    <t>1-A1</t>
  </si>
  <si>
    <t>3-A4</t>
  </si>
  <si>
    <t>Futuro</t>
  </si>
  <si>
    <t>1-A5</t>
  </si>
  <si>
    <t>3-B2</t>
  </si>
  <si>
    <t>2-A4</t>
  </si>
  <si>
    <t>2-A5</t>
  </si>
  <si>
    <t>1-B1</t>
  </si>
  <si>
    <t>K&amp;K</t>
  </si>
  <si>
    <t>2-A3</t>
  </si>
  <si>
    <t>3-C1</t>
  </si>
  <si>
    <t>1-B7</t>
  </si>
  <si>
    <t>2-B5</t>
  </si>
  <si>
    <t>今宿岐山</t>
  </si>
  <si>
    <t>1-B4</t>
  </si>
  <si>
    <t>3-A5</t>
  </si>
  <si>
    <t>2-B1</t>
  </si>
  <si>
    <t>EDEVALD</t>
  </si>
  <si>
    <t>2-C3</t>
  </si>
  <si>
    <t>1-A6</t>
  </si>
  <si>
    <t>ｽﾄﾔﾉﾌ</t>
  </si>
  <si>
    <t>1-A3</t>
  </si>
  <si>
    <t>湯野</t>
  </si>
  <si>
    <t>2022年度　周南市サッカー協会4種　U-10リーグ　第1節</t>
  </si>
  <si>
    <t>試合間 1</t>
  </si>
  <si>
    <t>試合時間：15分 - 5分 - 15分</t>
  </si>
  <si>
    <t>2022年 4月10日（日）</t>
  </si>
  <si>
    <t>試合間 2</t>
  </si>
  <si>
    <t>Ａコート</t>
  </si>
  <si>
    <t>試 合 時 間</t>
  </si>
  <si>
    <t>対　戦　カ　ー　ド</t>
  </si>
  <si>
    <t>審　判</t>
  </si>
  <si>
    <t>Ｂコート</t>
  </si>
  <si>
    <t>第１試合</t>
  </si>
  <si>
    <t>～</t>
  </si>
  <si>
    <t>-</t>
  </si>
  <si>
    <t>相 互</t>
  </si>
  <si>
    <t>第２試合</t>
  </si>
  <si>
    <t>第３試合</t>
  </si>
  <si>
    <t>第４試合</t>
  </si>
  <si>
    <t>第５試合</t>
  </si>
  <si>
    <t>第６試合</t>
  </si>
  <si>
    <t>第７試合</t>
  </si>
  <si>
    <t>第８試合</t>
  </si>
  <si>
    <t>最終試合ﾁｰﾑにて　ｸﾞﾗｳﾝﾄﾞ整備</t>
  </si>
  <si>
    <t>2022年度　周南市サッカー協会4種　U-10リーグ　第2節</t>
  </si>
  <si>
    <t>2022年 5月14日（土）</t>
  </si>
  <si>
    <t>Cコート</t>
  </si>
  <si>
    <t>2022年度　周南市サッカー協会4種　U-10リーグ　第3節</t>
  </si>
  <si>
    <t>2022年 6月5日（日）</t>
  </si>
  <si>
    <t>2022年度　周南市サッカー協会4種　U-10リーグ　対戦表</t>
  </si>
  <si>
    <t>前節</t>
  </si>
  <si>
    <t>勝</t>
  </si>
  <si>
    <t>分</t>
  </si>
  <si>
    <t>負</t>
  </si>
  <si>
    <t>勝点</t>
  </si>
  <si>
    <t>得点</t>
  </si>
  <si>
    <t>失点</t>
  </si>
  <si>
    <t>得失</t>
  </si>
  <si>
    <t>順位</t>
  </si>
  <si>
    <t>点差</t>
  </si>
  <si>
    <t>－</t>
  </si>
  <si>
    <t>2022年度　周南市サッカー協会4種　U-10リーグ　第4～6節対戦表</t>
  </si>
  <si>
    <t>4-C5</t>
  </si>
  <si>
    <t>4-A4</t>
  </si>
  <si>
    <t>5-A1</t>
  </si>
  <si>
    <t>6-B2</t>
  </si>
  <si>
    <t>4-A2</t>
  </si>
  <si>
    <t>6-C3</t>
  </si>
  <si>
    <t>5-A5</t>
  </si>
  <si>
    <t>6-A5</t>
  </si>
  <si>
    <t>5-B4</t>
  </si>
  <si>
    <t>5-B3</t>
  </si>
  <si>
    <t>5-C4</t>
  </si>
  <si>
    <t>4-B2</t>
  </si>
  <si>
    <t>6-C4</t>
  </si>
  <si>
    <t>4-C3</t>
  </si>
  <si>
    <t>6-B1</t>
  </si>
  <si>
    <t>5-B1</t>
  </si>
  <si>
    <t>6-A2</t>
  </si>
  <si>
    <t>4-B5</t>
  </si>
  <si>
    <t>6-C5</t>
  </si>
  <si>
    <t>5-B5</t>
  </si>
  <si>
    <t>5-B2</t>
  </si>
  <si>
    <t>4-C1</t>
  </si>
  <si>
    <t>6-C2</t>
  </si>
  <si>
    <t>6-A3</t>
  </si>
  <si>
    <t>5-A3</t>
  </si>
  <si>
    <t>6-C1</t>
  </si>
  <si>
    <t>4-C2</t>
  </si>
  <si>
    <t>6-B4</t>
  </si>
  <si>
    <t>4-B3</t>
  </si>
  <si>
    <t>6-B5</t>
  </si>
  <si>
    <t>4-B4</t>
  </si>
  <si>
    <t>6-A4</t>
  </si>
  <si>
    <t>5-C1</t>
  </si>
  <si>
    <t>5-A4</t>
  </si>
  <si>
    <t>4-A1</t>
  </si>
  <si>
    <t>5-C3</t>
  </si>
  <si>
    <t>6-B3</t>
  </si>
  <si>
    <t>4-B1</t>
  </si>
  <si>
    <t>5-C2</t>
  </si>
  <si>
    <t>4-A5</t>
  </si>
  <si>
    <t>6-A1</t>
  </si>
  <si>
    <t>5-C5</t>
  </si>
  <si>
    <t>5-A2</t>
  </si>
  <si>
    <t>4-A3</t>
  </si>
  <si>
    <t>4-C4</t>
  </si>
  <si>
    <t>2022年度　周南市サッカー協会4種　U-10リーグ　第4節</t>
  </si>
  <si>
    <t>2022年6月25日（土）</t>
  </si>
  <si>
    <t>2022年度　周南市サッカー協会4種　U-10リーグ　第5節</t>
  </si>
  <si>
    <t>2022年9月10日（土）</t>
  </si>
  <si>
    <t>2022年度　周南市サッカー協会4種　U-10リーグ　第6節</t>
  </si>
  <si>
    <t>2022年 9月23日(金･祝)</t>
  </si>
  <si>
    <t>2021年度　周南市サッカー協会4種　U-10リーグ　第4節</t>
  </si>
  <si>
    <r>
      <rPr>
        <b/>
        <sz val="11"/>
        <rFont val="ＭＳ Ｐゴシック"/>
        <charset val="128"/>
      </rPr>
      <t>設営開始　</t>
    </r>
    <r>
      <rPr>
        <sz val="18"/>
        <color indexed="10"/>
        <rFont val="ＭＳ Ｐゴシック"/>
        <charset val="128"/>
      </rPr>
      <t>10：00</t>
    </r>
  </si>
  <si>
    <r>
      <rPr>
        <sz val="11"/>
        <color indexed="8"/>
        <rFont val="ＭＳ Ｐゴシック"/>
        <charset val="128"/>
      </rPr>
      <t>2021年</t>
    </r>
    <r>
      <rPr>
        <sz val="11"/>
        <color indexed="8"/>
        <rFont val="ＭＳ Ｐゴシック"/>
        <charset val="128"/>
      </rPr>
      <t>11</t>
    </r>
    <r>
      <rPr>
        <sz val="11"/>
        <color indexed="8"/>
        <rFont val="ＭＳ Ｐゴシック"/>
        <charset val="128"/>
      </rPr>
      <t>月</t>
    </r>
    <r>
      <rPr>
        <sz val="11"/>
        <color indexed="8"/>
        <rFont val="ＭＳ Ｐゴシック"/>
        <charset val="128"/>
      </rPr>
      <t>6</t>
    </r>
    <r>
      <rPr>
        <sz val="11"/>
        <color indexed="8"/>
        <rFont val="ＭＳ Ｐゴシック"/>
        <charset val="128"/>
      </rPr>
      <t>日（土）</t>
    </r>
  </si>
  <si>
    <t>熊　毛</t>
  </si>
  <si>
    <r>
      <rPr>
        <b/>
        <sz val="22"/>
        <rFont val="ＭＳ Ｐゴシック"/>
        <charset val="128"/>
      </rPr>
      <t>2021年度　周南市サッカー協会4種　U-10</t>
    </r>
    <r>
      <rPr>
        <b/>
        <sz val="22"/>
        <rFont val="ＭＳ Ｐゴシック"/>
        <charset val="128"/>
      </rPr>
      <t>リーグ　第5節</t>
    </r>
  </si>
  <si>
    <r>
      <rPr>
        <sz val="11"/>
        <color indexed="8"/>
        <rFont val="ＭＳ Ｐゴシック"/>
        <charset val="128"/>
      </rPr>
      <t>2021年</t>
    </r>
    <r>
      <rPr>
        <sz val="11"/>
        <color indexed="8"/>
        <rFont val="ＭＳ Ｐゴシック"/>
        <charset val="128"/>
      </rPr>
      <t>11</t>
    </r>
    <r>
      <rPr>
        <sz val="11"/>
        <color indexed="8"/>
        <rFont val="ＭＳ Ｐゴシック"/>
        <charset val="128"/>
      </rPr>
      <t>月</t>
    </r>
    <r>
      <rPr>
        <sz val="11"/>
        <color indexed="8"/>
        <rFont val="ＭＳ Ｐゴシック"/>
        <charset val="128"/>
      </rPr>
      <t>20</t>
    </r>
    <r>
      <rPr>
        <sz val="11"/>
        <color indexed="8"/>
        <rFont val="ＭＳ Ｐゴシック"/>
        <charset val="128"/>
      </rPr>
      <t>日（土）</t>
    </r>
  </si>
  <si>
    <t>2021年度　周南市サッカー協会4種　U-10リーグ　第6節</t>
  </si>
  <si>
    <r>
      <rPr>
        <b/>
        <sz val="11"/>
        <rFont val="ＭＳ Ｐゴシック"/>
        <charset val="128"/>
      </rPr>
      <t>設営開始　</t>
    </r>
    <r>
      <rPr>
        <sz val="18"/>
        <color indexed="10"/>
        <rFont val="ＭＳ Ｐゴシック"/>
        <charset val="128"/>
      </rPr>
      <t>8：00</t>
    </r>
  </si>
  <si>
    <t>2021年 12月18日（土）</t>
  </si>
  <si>
    <t>2021年12月4日（土）　補填試合実施</t>
  </si>
  <si>
    <t>後期</t>
  </si>
  <si>
    <t>優秀選手ﾘｽﾄ</t>
  </si>
  <si>
    <t>チーム名</t>
  </si>
  <si>
    <t>周南市サッカー場　Ｕ１0リーグ チームテント設置場所</t>
  </si>
  <si>
    <t>駐車場</t>
  </si>
  <si>
    <t>倉庫</t>
  </si>
  <si>
    <t>トイレ</t>
  </si>
  <si>
    <t>管理棟</t>
  </si>
  <si>
    <t>アーチェリー場</t>
  </si>
  <si>
    <t>本部</t>
  </si>
  <si>
    <t>湯野
徳山</t>
  </si>
  <si>
    <t>机　1ケ</t>
  </si>
  <si>
    <t>椅子2ケ</t>
  </si>
  <si>
    <t>※参加チーム申告用</t>
  </si>
  <si>
    <t>２０２０年７月１１日以降適用</t>
  </si>
  <si>
    <t>健康チェックシート</t>
  </si>
  <si>
    <r>
      <rPr>
        <sz val="14"/>
        <color theme="1"/>
        <rFont val="メイリオ"/>
        <charset val="128"/>
      </rPr>
      <t>　本健康チェックシートは、周南市サッカー協会４種委員会が主催、共催、協力する各種大会等において新型コロナウイルス感染症の拡大を防止するため、チーム関係者全員の健康状態を確認することを目的としています。
　本健康チェックシートにご記入いただいた情報について、周南市サッカー協会４種委員会は、厳正なる管理のもとに保管し、チーム関係者の健康状態の把握、来場可否の判断および必要なご連絡のためにのみ利用します。また、個人情報保護法等の法令において認められる場合を除きチーム責任者の同意を得ずに第三者に提供いたしません。
　</t>
    </r>
    <r>
      <rPr>
        <b/>
        <sz val="14"/>
        <color theme="1"/>
        <rFont val="メイリオ"/>
        <charset val="128"/>
      </rPr>
      <t>本健康チェックシートは、大会等の参加ごとにご記入いただき、来場時速やかに大会本部へ提出してください。</t>
    </r>
    <r>
      <rPr>
        <sz val="14"/>
        <color theme="1"/>
        <rFont val="メイリオ"/>
        <charset val="128"/>
      </rPr>
      <t xml:space="preserve">
　なお、チーム関係者個々における大会２週間前からの体温や体調、その他新型コロナウイルス感染防止対策として行った確認事項を記録するチェックシート等はチームの責任において作成し、必ず保管しておいてください。
　また、大会会場にて感染症患者またはその疑いのある方が発見された場合にはチーム関係者個々のチェックシート等の提供を求めることがあります。その際、必要な範囲で本チェックシートとともに保健所等に提供することがあります。</t>
    </r>
  </si>
  <si>
    <t>＜基本情報＞</t>
  </si>
  <si>
    <t>代表者名</t>
  </si>
  <si>
    <t>連絡先</t>
  </si>
  <si>
    <t>フリガナ</t>
  </si>
  <si>
    <t>生年月日</t>
  </si>
  <si>
    <t>　　　　　年</t>
  </si>
  <si>
    <t>月</t>
  </si>
  <si>
    <t>日</t>
  </si>
  <si>
    <t>チーム責任者
氏　名</t>
  </si>
  <si>
    <t>電話番号</t>
  </si>
  <si>
    <t>Eメールアドレス</t>
  </si>
  <si>
    <t>住　所</t>
  </si>
  <si>
    <t xml:space="preserve">〒
</t>
  </si>
  <si>
    <t>大会名</t>
  </si>
  <si>
    <t>周南市４種リーグU-10大会</t>
  </si>
  <si>
    <t>会　場</t>
  </si>
  <si>
    <t>周南市サッカー場</t>
  </si>
  <si>
    <t>（例）周南市４種リーグＵ１２大会　第〇〇節</t>
  </si>
  <si>
    <r>
      <rPr>
        <b/>
        <sz val="14"/>
        <rFont val="メイリオ"/>
        <charset val="128"/>
      </rPr>
      <t>＜大会当日を含む２週間前からの健康状態＞</t>
    </r>
    <r>
      <rPr>
        <sz val="14"/>
        <rFont val="メイリオ"/>
        <charset val="128"/>
      </rPr>
      <t>　　※該当するものに「✓」を記入してください。</t>
    </r>
  </si>
  <si>
    <t>チェック項目</t>
  </si>
  <si>
    <t>チェック欄</t>
  </si>
  <si>
    <t>①　チーム関係者に平熱を超える発熱がある者がいない</t>
  </si>
  <si>
    <t>②　チーム関係者に咳（せき）、のどの痛みなどの　風邪症状がある者がいない</t>
  </si>
  <si>
    <t>③　チーム関係者にだるさ（倦怠感）、息苦しさ（呼吸困難）を訴える者がいない</t>
  </si>
  <si>
    <t>④　チーム関係者に臭覚や味覚に異常がある者がいない</t>
  </si>
  <si>
    <t>⑤　チーム内すべての選手について、その保護者が本大会参加に同意している</t>
  </si>
  <si>
    <t>⑥　チーム関係者に過去１４日以内に新型コロナウイルス感染症陽性者との濃厚接触があった者
　　がいない</t>
  </si>
  <si>
    <t>⑦　チーム関係者の同居家族や身近な知人に感染が疑われる者がいない</t>
  </si>
  <si>
    <t>⑧　チーム関係者に過去１４日以内に政府から入国制限、入国後の観察期間が必要とされてい
　　る国、地域等への渡航又は当該在住者との濃厚接触があった者がいない</t>
  </si>
  <si>
    <t>⑨　チーム関係者すべては、首記の内容に同意し、本チェックシートの内容を確認している</t>
  </si>
  <si>
    <t>⑩　その他、特記事項（以下に自由記述）</t>
  </si>
  <si>
    <t>周南市サッカー協会４種委員会委員長　福田　光夫　様</t>
  </si>
  <si>
    <t>　上記のとおり、チーム関係者すべてにおいて健康状態等に問題ないことを確認しましたので、これを申告の上、参加いたします。</t>
  </si>
  <si>
    <r>
      <rPr>
        <sz val="14"/>
        <color theme="1"/>
        <rFont val="メイリオ"/>
        <charset val="128"/>
      </rPr>
      <t>チーム責任者　氏　　名　　　　　　　　　　　　　　　　　　　　　　　　　</t>
    </r>
    <r>
      <rPr>
        <sz val="11"/>
        <color theme="1"/>
        <rFont val="メイリオ"/>
        <charset val="128"/>
      </rPr>
      <t>（自署にてお願いします。）</t>
    </r>
  </si>
  <si>
    <t>　</t>
  </si>
  <si>
    <t>　　　　　　　電話番号</t>
  </si>
  <si>
    <t>　　　　　　　Eメールアドレス</t>
  </si>
  <si>
    <t>　　　　　　　確 認 日</t>
  </si>
  <si>
    <t>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</si>
</sst>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00_)"/>
    <numFmt numFmtId="180" formatCode="0_ "/>
  </numFmts>
  <fonts count="44" x14ac:knownFonts="1">
    <font>
      <sz val="11"/>
      <name val="ＭＳ Ｐゴシック"/>
      <charset val="128"/>
    </font>
    <font>
      <sz val="14"/>
      <color theme="1"/>
      <name val="メイリオ"/>
      <charset val="128"/>
    </font>
    <font>
      <b/>
      <sz val="22"/>
      <color theme="0"/>
      <name val="メイリオ"/>
      <charset val="128"/>
    </font>
    <font>
      <sz val="18"/>
      <color theme="1"/>
      <name val="メイリオ"/>
      <charset val="128"/>
    </font>
    <font>
      <sz val="11"/>
      <color theme="1"/>
      <name val="メイリオ"/>
      <charset val="128"/>
    </font>
    <font>
      <sz val="14"/>
      <name val="メイリオ"/>
      <charset val="128"/>
    </font>
    <font>
      <sz val="11"/>
      <color theme="1"/>
      <name val="ＭＳ Ｐゴシック"/>
      <charset val="128"/>
      <scheme val="minor"/>
    </font>
    <font>
      <sz val="14"/>
      <color theme="1"/>
      <name val="ＭＳ Ｐゴシック"/>
      <charset val="128"/>
      <scheme val="minor"/>
    </font>
    <font>
      <sz val="9"/>
      <color theme="1"/>
      <name val="ＭＳ Ｐゴシック"/>
      <charset val="128"/>
      <scheme val="minor"/>
    </font>
    <font>
      <sz val="11"/>
      <color indexed="8"/>
      <name val="ＭＳ Ｐゴシック"/>
      <charset val="128"/>
    </font>
    <font>
      <sz val="16"/>
      <color indexed="8"/>
      <name val="ＭＳ Ｐゴシック"/>
      <charset val="128"/>
    </font>
    <font>
      <sz val="16"/>
      <name val="ＭＳ Ｐゴシック"/>
      <charset val="128"/>
    </font>
    <font>
      <sz val="12"/>
      <color theme="1"/>
      <name val="ＭＳ Ｐゴシック"/>
      <charset val="128"/>
      <scheme val="minor"/>
    </font>
    <font>
      <sz val="14"/>
      <name val="ＭＳ Ｐゴシック"/>
      <charset val="128"/>
    </font>
    <font>
      <b/>
      <sz val="22"/>
      <color indexed="8"/>
      <name val="ＭＳ Ｐゴシック"/>
      <charset val="128"/>
    </font>
    <font>
      <sz val="14"/>
      <color indexed="8"/>
      <name val="ＭＳ Ｐゴシック"/>
      <charset val="128"/>
    </font>
    <font>
      <sz val="18"/>
      <color indexed="8"/>
      <name val="ＭＳ Ｐゴシック"/>
      <charset val="128"/>
    </font>
    <font>
      <sz val="10"/>
      <name val="ＭＳ Ｐゴシック"/>
      <charset val="128"/>
    </font>
    <font>
      <sz val="18"/>
      <name val="ＭＳ Ｐゴシック"/>
      <charset val="128"/>
    </font>
    <font>
      <b/>
      <sz val="14"/>
      <color indexed="8"/>
      <name val="ＭＳ Ｐゴシック"/>
      <charset val="128"/>
    </font>
    <font>
      <sz val="11"/>
      <color rgb="FFFF0000"/>
      <name val="ＭＳ Ｐゴシック"/>
      <charset val="128"/>
    </font>
    <font>
      <b/>
      <sz val="22"/>
      <name val="ＭＳ Ｐゴシック"/>
      <charset val="128"/>
    </font>
    <font>
      <b/>
      <sz val="11"/>
      <name val="ＭＳ Ｐゴシック"/>
      <charset val="128"/>
    </font>
    <font>
      <sz val="11"/>
      <name val="ＭＳ ゴシック"/>
      <charset val="128"/>
    </font>
    <font>
      <sz val="12"/>
      <name val="ＭＳ Ｐゴシック"/>
      <charset val="128"/>
    </font>
    <font>
      <sz val="11"/>
      <name val="ＭＳ Ｐゴシック"/>
      <charset val="128"/>
      <scheme val="minor"/>
    </font>
    <font>
      <sz val="11"/>
      <color rgb="FFFF0000"/>
      <name val="ＭＳ ゴシック"/>
      <charset val="128"/>
    </font>
    <font>
      <sz val="12"/>
      <color rgb="FFFF0000"/>
      <name val="ＭＳ Ｐゴシック"/>
      <charset val="128"/>
    </font>
    <font>
      <sz val="16"/>
      <name val="ＭＳ Ｐゴシック"/>
      <charset val="128"/>
      <scheme val="minor"/>
    </font>
    <font>
      <sz val="12"/>
      <color rgb="FF7030A0"/>
      <name val="ＭＳ Ｐゴシック"/>
      <charset val="128"/>
    </font>
    <font>
      <sz val="12"/>
      <color rgb="FFFFC000"/>
      <name val="ＭＳ Ｐゴシック"/>
      <charset val="128"/>
    </font>
    <font>
      <sz val="20"/>
      <name val="ＭＳ Ｐゴシック"/>
      <charset val="128"/>
    </font>
    <font>
      <b/>
      <u/>
      <sz val="11"/>
      <color rgb="FFFF0000"/>
      <name val="ＭＳ Ｐゴシック"/>
      <charset val="128"/>
    </font>
    <font>
      <u/>
      <sz val="11"/>
      <name val="ＭＳ Ｐゴシック"/>
      <charset val="128"/>
    </font>
    <font>
      <u/>
      <sz val="11"/>
      <color theme="10"/>
      <name val="ＭＳ Ｐゴシック"/>
      <charset val="128"/>
      <scheme val="minor"/>
    </font>
    <font>
      <b/>
      <i/>
      <sz val="16"/>
      <name val="Helv"/>
      <family val="2"/>
    </font>
    <font>
      <sz val="10"/>
      <name val="Arial"/>
      <family val="2"/>
    </font>
    <font>
      <u/>
      <sz val="11"/>
      <color theme="10"/>
      <name val="ＭＳ Ｐゴシック"/>
      <charset val="128"/>
    </font>
    <font>
      <sz val="14"/>
      <name val="ＭＳ 明朝"/>
      <charset val="128"/>
    </font>
    <font>
      <b/>
      <sz val="14"/>
      <color theme="1"/>
      <name val="メイリオ"/>
      <charset val="128"/>
    </font>
    <font>
      <b/>
      <sz val="14"/>
      <name val="メイリオ"/>
      <charset val="128"/>
    </font>
    <font>
      <sz val="18"/>
      <color indexed="10"/>
      <name val="ＭＳ Ｐゴシック"/>
      <charset val="128"/>
    </font>
    <font>
      <sz val="11"/>
      <name val="ＭＳ Ｐゴシック"/>
      <charset val="128"/>
    </font>
    <font>
      <sz val="6"/>
      <name val="ＭＳ Ｐゴシック"/>
      <charset val="128"/>
    </font>
  </fonts>
  <fills count="15">
    <fill>
      <patternFill patternType="none"/>
    </fill>
    <fill>
      <patternFill patternType="gray125"/>
    </fill>
    <fill>
      <patternFill patternType="solid">
        <fgColor theme="1"/>
        <bgColor indexed="64"/>
      </patternFill>
    </fill>
    <fill>
      <patternFill patternType="solid">
        <fgColor theme="0" tint="-0.14993743705557422"/>
        <bgColor indexed="64"/>
      </patternFill>
    </fill>
    <fill>
      <patternFill patternType="solid">
        <fgColor theme="0" tint="-0.149967955565050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CCFFCC"/>
        <bgColor indexed="64"/>
      </patternFill>
    </fill>
    <fill>
      <patternFill patternType="solid">
        <fgColor rgb="FFFF99CC"/>
        <bgColor indexed="64"/>
      </patternFill>
    </fill>
    <fill>
      <patternFill patternType="solid">
        <fgColor rgb="FFC0C0C0"/>
        <bgColor indexed="64"/>
      </patternFill>
    </fill>
    <fill>
      <patternFill patternType="solid">
        <fgColor theme="0" tint="-0.499984740745262"/>
        <bgColor indexed="64"/>
      </patternFill>
    </fill>
    <fill>
      <patternFill patternType="solid">
        <fgColor theme="0" tint="-0.249977111117893"/>
        <bgColor indexed="64"/>
      </patternFill>
    </fill>
  </fills>
  <borders count="51">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diagonalDown="1">
      <left/>
      <right/>
      <top/>
      <bottom/>
      <diagonal style="thin">
        <color auto="1"/>
      </diagonal>
    </border>
    <border>
      <left/>
      <right/>
      <top style="double">
        <color auto="1"/>
      </top>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right style="double">
        <color auto="1"/>
      </right>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hair">
        <color auto="1"/>
      </left>
      <right style="hair">
        <color auto="1"/>
      </right>
      <top style="hair">
        <color auto="1"/>
      </top>
      <bottom style="thin">
        <color auto="1"/>
      </bottom>
      <diagonal/>
    </border>
    <border>
      <left/>
      <right style="thin">
        <color auto="1"/>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rgb="FFC0C0C0"/>
      </left>
      <right style="thin">
        <color rgb="FFC0C0C0"/>
      </right>
      <top style="thin">
        <color rgb="FFC0C0C0"/>
      </top>
      <bottom style="thin">
        <color rgb="FFC0C0C0"/>
      </bottom>
      <diagonal/>
    </border>
    <border diagonalDown="1">
      <left style="thin">
        <color auto="1"/>
      </left>
      <right style="thin">
        <color auto="1"/>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0">
    <xf numFmtId="0" fontId="0" fillId="0" borderId="0"/>
    <xf numFmtId="177" fontId="35" fillId="0" borderId="0"/>
    <xf numFmtId="0" fontId="9" fillId="0" borderId="0">
      <alignment vertical="center"/>
    </xf>
    <xf numFmtId="0" fontId="42" fillId="0" borderId="0">
      <alignment vertical="center"/>
    </xf>
    <xf numFmtId="0" fontId="42" fillId="0" borderId="0"/>
    <xf numFmtId="38" fontId="42" fillId="0" borderId="0" applyFont="0" applyFill="0" applyBorder="0" applyAlignment="0" applyProtection="0">
      <alignment vertical="center"/>
    </xf>
    <xf numFmtId="0" fontId="6" fillId="0" borderId="0">
      <alignment vertical="center"/>
    </xf>
    <xf numFmtId="0" fontId="36" fillId="0" borderId="0"/>
    <xf numFmtId="0" fontId="37"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42" fillId="0" borderId="0"/>
    <xf numFmtId="0" fontId="42" fillId="0" borderId="0">
      <alignment vertical="center"/>
    </xf>
    <xf numFmtId="0" fontId="42" fillId="0" borderId="0"/>
    <xf numFmtId="0" fontId="42" fillId="0" borderId="0"/>
    <xf numFmtId="0" fontId="42" fillId="0" borderId="0"/>
    <xf numFmtId="0" fontId="42" fillId="0" borderId="0">
      <alignment vertical="center"/>
    </xf>
    <xf numFmtId="0" fontId="9" fillId="0" borderId="0">
      <alignment vertical="center"/>
    </xf>
    <xf numFmtId="0" fontId="6" fillId="0" borderId="0">
      <alignment vertical="center"/>
    </xf>
    <xf numFmtId="0" fontId="6" fillId="0" borderId="0">
      <alignment vertical="center"/>
    </xf>
    <xf numFmtId="0" fontId="38" fillId="0" borderId="0"/>
  </cellStyleXfs>
  <cellXfs count="421">
    <xf numFmtId="0" fontId="0" fillId="0" borderId="0" xfId="0"/>
    <xf numFmtId="0" fontId="1" fillId="0" borderId="0" xfId="3" applyFont="1" applyFill="1" applyAlignment="1">
      <alignment vertical="center"/>
    </xf>
    <xf numFmtId="0" fontId="1" fillId="4" borderId="7" xfId="3" applyFont="1" applyFill="1" applyBorder="1" applyAlignment="1">
      <alignment horizontal="center" vertical="center" wrapText="1"/>
    </xf>
    <xf numFmtId="0" fontId="1" fillId="0" borderId="7" xfId="3" applyFont="1" applyFill="1" applyBorder="1" applyAlignment="1">
      <alignment vertical="center"/>
    </xf>
    <xf numFmtId="0" fontId="1" fillId="0" borderId="8" xfId="3" applyFont="1" applyFill="1" applyBorder="1" applyAlignment="1">
      <alignment vertical="center"/>
    </xf>
    <xf numFmtId="0" fontId="1" fillId="3" borderId="11" xfId="3" applyFont="1" applyFill="1" applyBorder="1" applyAlignment="1">
      <alignment horizontal="center" vertical="center" shrinkToFit="1"/>
    </xf>
    <xf numFmtId="0" fontId="1" fillId="0" borderId="12" xfId="3" applyFont="1" applyFill="1" applyBorder="1" applyAlignment="1">
      <alignment vertical="center" shrinkToFit="1"/>
    </xf>
    <xf numFmtId="0" fontId="1" fillId="0" borderId="13" xfId="3" applyFont="1" applyFill="1" applyBorder="1" applyAlignment="1">
      <alignment vertical="center" shrinkToFit="1"/>
    </xf>
    <xf numFmtId="0" fontId="1" fillId="4" borderId="14" xfId="3" applyFont="1" applyFill="1" applyBorder="1" applyAlignment="1">
      <alignment horizontal="center" vertical="center" shrinkToFit="1"/>
    </xf>
    <xf numFmtId="0" fontId="1" fillId="0" borderId="7" xfId="3" applyFont="1" applyFill="1" applyBorder="1" applyAlignment="1">
      <alignment horizontal="center" vertical="center" shrinkToFit="1"/>
    </xf>
    <xf numFmtId="0" fontId="1" fillId="0" borderId="8" xfId="3" applyFont="1" applyFill="1" applyBorder="1" applyAlignment="1">
      <alignment horizontal="right" vertical="center" shrinkToFit="1"/>
    </xf>
    <xf numFmtId="0" fontId="1" fillId="4" borderId="7" xfId="3" applyFont="1" applyFill="1" applyBorder="1" applyAlignment="1">
      <alignment horizontal="center" vertical="center" shrinkToFit="1"/>
    </xf>
    <xf numFmtId="0" fontId="1" fillId="0" borderId="8" xfId="3" applyFont="1" applyFill="1" applyBorder="1" applyAlignment="1">
      <alignment vertical="center" shrinkToFit="1"/>
    </xf>
    <xf numFmtId="0" fontId="1" fillId="3" borderId="7" xfId="3" applyFont="1" applyFill="1" applyBorder="1" applyAlignment="1">
      <alignment horizontal="center" vertical="center"/>
    </xf>
    <xf numFmtId="0" fontId="1" fillId="0" borderId="14" xfId="3" applyFont="1" applyFill="1" applyBorder="1" applyAlignment="1">
      <alignment horizontal="center" vertical="center"/>
    </xf>
    <xf numFmtId="0" fontId="4" fillId="0" borderId="0" xfId="3" applyFont="1" applyFill="1" applyAlignment="1">
      <alignment vertical="top"/>
    </xf>
    <xf numFmtId="0" fontId="5" fillId="0" borderId="0" xfId="3" applyFont="1" applyFill="1" applyBorder="1" applyAlignment="1">
      <alignment vertical="center"/>
    </xf>
    <xf numFmtId="0" fontId="1" fillId="0" borderId="2" xfId="3" applyFont="1" applyFill="1" applyBorder="1" applyAlignment="1">
      <alignment horizontal="right" vertical="center"/>
    </xf>
    <xf numFmtId="0" fontId="1" fillId="0" borderId="19" xfId="3" applyFont="1" applyFill="1" applyBorder="1" applyAlignment="1">
      <alignment vertical="center"/>
    </xf>
    <xf numFmtId="0" fontId="1" fillId="0" borderId="19" xfId="3" applyFont="1" applyFill="1" applyBorder="1" applyAlignment="1">
      <alignment horizontal="right" vertical="center" shrinkToFit="1"/>
    </xf>
    <xf numFmtId="0" fontId="1" fillId="0" borderId="19" xfId="3" applyFont="1" applyFill="1" applyBorder="1" applyAlignment="1">
      <alignment vertical="center" shrinkToFit="1"/>
    </xf>
    <xf numFmtId="0" fontId="1" fillId="3" borderId="14" xfId="3" applyFont="1" applyFill="1" applyBorder="1" applyAlignment="1">
      <alignment horizontal="center" vertical="center" shrinkToFit="1"/>
    </xf>
    <xf numFmtId="0" fontId="3" fillId="0" borderId="14" xfId="3" applyFont="1" applyFill="1" applyBorder="1" applyAlignment="1">
      <alignment horizontal="center" vertical="center"/>
    </xf>
    <xf numFmtId="0" fontId="3" fillId="0" borderId="6" xfId="3" applyFont="1" applyFill="1" applyBorder="1" applyAlignment="1">
      <alignment horizontal="center" vertical="center"/>
    </xf>
    <xf numFmtId="0" fontId="3" fillId="0" borderId="6" xfId="3" applyFont="1" applyFill="1" applyBorder="1" applyAlignment="1">
      <alignment vertical="center" wrapText="1"/>
    </xf>
    <xf numFmtId="0" fontId="1" fillId="0" borderId="10" xfId="3" applyFont="1" applyFill="1" applyBorder="1" applyAlignment="1">
      <alignment vertical="center" wrapText="1"/>
    </xf>
    <xf numFmtId="0" fontId="4" fillId="0" borderId="0" xfId="3" applyFont="1" applyFill="1" applyBorder="1" applyAlignment="1">
      <alignment vertical="center"/>
    </xf>
    <xf numFmtId="0" fontId="1" fillId="0" borderId="0" xfId="3" applyFont="1" applyFill="1" applyBorder="1" applyAlignment="1">
      <alignment vertical="center"/>
    </xf>
    <xf numFmtId="0" fontId="6" fillId="0" borderId="0" xfId="0" applyFont="1" applyFill="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0" fontId="6" fillId="0" borderId="21" xfId="0" applyFont="1" applyFill="1" applyBorder="1" applyAlignment="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6" fillId="0" borderId="22" xfId="0" applyFont="1" applyFill="1" applyBorder="1" applyAlignment="1">
      <alignment vertical="center"/>
    </xf>
    <xf numFmtId="0" fontId="6" fillId="0" borderId="9" xfId="0" applyFont="1" applyFill="1" applyBorder="1" applyAlignment="1">
      <alignment vertical="center"/>
    </xf>
    <xf numFmtId="0" fontId="6" fillId="0" borderId="8" xfId="0" applyFont="1" applyFill="1" applyBorder="1" applyAlignment="1">
      <alignment vertical="center"/>
    </xf>
    <xf numFmtId="0" fontId="6" fillId="0" borderId="2" xfId="0" applyFont="1" applyFill="1" applyBorder="1" applyAlignment="1">
      <alignment vertical="center"/>
    </xf>
    <xf numFmtId="0" fontId="6" fillId="0" borderId="1" xfId="0" applyFont="1" applyFill="1" applyBorder="1" applyAlignment="1">
      <alignment vertical="center"/>
    </xf>
    <xf numFmtId="0" fontId="6" fillId="0" borderId="10" xfId="0" applyFont="1" applyFill="1" applyBorder="1" applyAlignment="1">
      <alignment vertical="center"/>
    </xf>
    <xf numFmtId="0" fontId="6" fillId="0" borderId="27" xfId="0" applyFont="1" applyFill="1" applyBorder="1" applyAlignment="1">
      <alignment vertical="center"/>
    </xf>
    <xf numFmtId="0" fontId="6" fillId="0" borderId="7" xfId="0" applyFont="1" applyFill="1" applyBorder="1" applyAlignment="1">
      <alignment vertical="center"/>
    </xf>
    <xf numFmtId="0" fontId="6" fillId="0" borderId="14" xfId="0" applyFont="1" applyFill="1" applyBorder="1" applyAlignment="1">
      <alignment vertical="center"/>
    </xf>
    <xf numFmtId="0" fontId="9" fillId="0" borderId="0" xfId="2">
      <alignment vertical="center"/>
    </xf>
    <xf numFmtId="56" fontId="7" fillId="0" borderId="14" xfId="2" applyNumberFormat="1" applyFont="1" applyFill="1" applyBorder="1" applyAlignment="1">
      <alignment horizontal="center" vertical="center" shrinkToFit="1"/>
    </xf>
    <xf numFmtId="0" fontId="7" fillId="0" borderId="14" xfId="2" applyFont="1" applyFill="1" applyBorder="1" applyAlignment="1">
      <alignment horizontal="center" vertical="center" shrinkToFit="1"/>
    </xf>
    <xf numFmtId="0" fontId="12" fillId="0" borderId="3" xfId="2" applyFont="1" applyFill="1" applyBorder="1" applyAlignment="1">
      <alignment horizontal="center" vertical="center" shrinkToFit="1"/>
    </xf>
    <xf numFmtId="0" fontId="13" fillId="0" borderId="0" xfId="0" applyFont="1" applyBorder="1" applyAlignment="1">
      <alignment horizontal="center" shrinkToFit="1"/>
    </xf>
    <xf numFmtId="0" fontId="7" fillId="0" borderId="9" xfId="2" applyFont="1" applyFill="1" applyBorder="1" applyAlignment="1">
      <alignment horizontal="center" vertical="center" shrinkToFit="1"/>
    </xf>
    <xf numFmtId="0" fontId="42" fillId="9" borderId="0" xfId="10" applyFill="1"/>
    <xf numFmtId="0" fontId="9" fillId="9" borderId="0" xfId="16" applyFont="1" applyFill="1">
      <alignment vertical="center"/>
    </xf>
    <xf numFmtId="0" fontId="0" fillId="9" borderId="0" xfId="16" applyFont="1" applyFill="1">
      <alignment vertical="center"/>
    </xf>
    <xf numFmtId="0" fontId="9" fillId="9" borderId="0" xfId="16" applyNumberFormat="1" applyFont="1" applyFill="1" applyBorder="1" applyAlignment="1" applyProtection="1">
      <alignment vertical="center" shrinkToFit="1"/>
    </xf>
    <xf numFmtId="49" fontId="9" fillId="9" borderId="0" xfId="16" applyNumberFormat="1" applyFont="1" applyFill="1" applyBorder="1" applyAlignment="1" applyProtection="1">
      <alignment horizontal="center" vertical="center" shrinkToFit="1"/>
    </xf>
    <xf numFmtId="49" fontId="9" fillId="9" borderId="0" xfId="16" applyNumberFormat="1" applyFont="1" applyFill="1" applyBorder="1" applyAlignment="1" applyProtection="1">
      <alignment horizontal="center" vertical="center"/>
    </xf>
    <xf numFmtId="0" fontId="13" fillId="5" borderId="1" xfId="12" applyNumberFormat="1" applyFont="1" applyFill="1" applyBorder="1" applyAlignment="1">
      <alignment horizontal="center" vertical="center" shrinkToFit="1"/>
    </xf>
    <xf numFmtId="0" fontId="13" fillId="5" borderId="1" xfId="2" applyNumberFormat="1" applyFont="1" applyFill="1" applyBorder="1" applyAlignment="1">
      <alignment horizontal="center" vertical="center" shrinkToFit="1"/>
    </xf>
    <xf numFmtId="0" fontId="13" fillId="5" borderId="10" xfId="2" applyNumberFormat="1" applyFont="1" applyFill="1" applyBorder="1" applyAlignment="1">
      <alignment horizontal="center" vertical="center" shrinkToFit="1"/>
    </xf>
    <xf numFmtId="0" fontId="13" fillId="10" borderId="1" xfId="2" applyNumberFormat="1" applyFont="1" applyFill="1" applyBorder="1" applyAlignment="1">
      <alignment horizontal="center" vertical="center" shrinkToFit="1"/>
    </xf>
    <xf numFmtId="0" fontId="13" fillId="10" borderId="10" xfId="2" applyNumberFormat="1" applyFont="1" applyFill="1" applyBorder="1" applyAlignment="1">
      <alignment horizontal="center" vertical="center" shrinkToFit="1"/>
    </xf>
    <xf numFmtId="0" fontId="13" fillId="11" borderId="1" xfId="2" applyNumberFormat="1" applyFont="1" applyFill="1" applyBorder="1" applyAlignment="1">
      <alignment horizontal="center" vertical="center" shrinkToFit="1"/>
    </xf>
    <xf numFmtId="0" fontId="13" fillId="11" borderId="10" xfId="2" applyNumberFormat="1" applyFont="1" applyFill="1" applyBorder="1" applyAlignment="1">
      <alignment horizontal="center" vertical="center" shrinkToFit="1"/>
    </xf>
    <xf numFmtId="0" fontId="9" fillId="9" borderId="0" xfId="16" applyNumberFormat="1" applyFont="1" applyFill="1" applyBorder="1" applyAlignment="1" applyProtection="1">
      <alignment horizontal="center" vertical="center"/>
    </xf>
    <xf numFmtId="0" fontId="13" fillId="5" borderId="10" xfId="12" applyNumberFormat="1" applyFont="1" applyFill="1" applyBorder="1" applyAlignment="1">
      <alignment horizontal="center" vertical="center" shrinkToFit="1"/>
    </xf>
    <xf numFmtId="0" fontId="13" fillId="10" borderId="1" xfId="12" applyNumberFormat="1" applyFont="1" applyFill="1" applyBorder="1" applyAlignment="1">
      <alignment horizontal="center" vertical="center" shrinkToFit="1"/>
    </xf>
    <xf numFmtId="0" fontId="13" fillId="10" borderId="10" xfId="12" applyNumberFormat="1" applyFont="1" applyFill="1" applyBorder="1" applyAlignment="1">
      <alignment horizontal="center" vertical="center" shrinkToFit="1"/>
    </xf>
    <xf numFmtId="0" fontId="13" fillId="11" borderId="1" xfId="12" applyNumberFormat="1" applyFont="1" applyFill="1" applyBorder="1" applyAlignment="1">
      <alignment horizontal="center" vertical="center" shrinkToFit="1"/>
    </xf>
    <xf numFmtId="0" fontId="9" fillId="9" borderId="0" xfId="16" applyNumberFormat="1" applyFont="1" applyFill="1" applyBorder="1" applyAlignment="1" applyProtection="1">
      <alignment vertical="center"/>
    </xf>
    <xf numFmtId="0" fontId="13" fillId="11" borderId="10" xfId="12" applyNumberFormat="1" applyFont="1" applyFill="1" applyBorder="1" applyAlignment="1">
      <alignment horizontal="center" vertical="center" shrinkToFit="1"/>
    </xf>
    <xf numFmtId="0" fontId="15" fillId="9" borderId="43" xfId="16" applyNumberFormat="1" applyFont="1" applyFill="1" applyBorder="1" applyAlignment="1" applyProtection="1">
      <alignment horizontal="center"/>
    </xf>
    <xf numFmtId="0" fontId="15" fillId="9" borderId="44" xfId="16" applyNumberFormat="1" applyFont="1" applyFill="1" applyBorder="1" applyAlignment="1" applyProtection="1">
      <alignment horizontal="center" vertical="top"/>
    </xf>
    <xf numFmtId="0" fontId="9" fillId="9" borderId="0" xfId="16" applyFont="1" applyFill="1" applyAlignment="1">
      <alignment horizontal="right" vertical="center"/>
    </xf>
    <xf numFmtId="0" fontId="19" fillId="9" borderId="0" xfId="16" applyNumberFormat="1" applyFont="1" applyFill="1" applyBorder="1" applyAlignment="1" applyProtection="1">
      <alignment vertical="center" shrinkToFit="1"/>
    </xf>
    <xf numFmtId="0" fontId="0" fillId="0" borderId="0" xfId="16" applyFont="1" applyFill="1">
      <alignment vertical="center"/>
    </xf>
    <xf numFmtId="0" fontId="9" fillId="0" borderId="0" xfId="16" applyNumberFormat="1" applyFont="1" applyFill="1" applyBorder="1" applyAlignment="1" applyProtection="1">
      <alignment vertical="center" shrinkToFit="1"/>
    </xf>
    <xf numFmtId="0" fontId="9" fillId="0" borderId="0" xfId="16" applyFont="1" applyFill="1">
      <alignment vertical="center"/>
    </xf>
    <xf numFmtId="0" fontId="20" fillId="0" borderId="0" xfId="16" applyFont="1" applyFill="1">
      <alignment vertical="center"/>
    </xf>
    <xf numFmtId="0" fontId="20" fillId="0" borderId="0" xfId="16" applyNumberFormat="1" applyFont="1" applyFill="1" applyBorder="1" applyAlignment="1" applyProtection="1">
      <alignment vertical="center" shrinkToFit="1"/>
    </xf>
    <xf numFmtId="0" fontId="21" fillId="0" borderId="0" xfId="16" applyFont="1" applyFill="1" applyAlignment="1">
      <alignment horizontal="center" vertical="center"/>
    </xf>
    <xf numFmtId="0" fontId="22" fillId="0" borderId="0" xfId="16" applyFont="1" applyFill="1" applyAlignment="1">
      <alignment vertical="center"/>
    </xf>
    <xf numFmtId="0" fontId="22" fillId="0" borderId="0" xfId="16" applyFont="1" applyFill="1" applyAlignment="1">
      <alignment horizontal="center" vertical="center"/>
    </xf>
    <xf numFmtId="49" fontId="0" fillId="0" borderId="2" xfId="2" applyNumberFormat="1" applyFont="1" applyFill="1" applyBorder="1" applyAlignment="1" applyProtection="1">
      <alignment vertical="center"/>
    </xf>
    <xf numFmtId="49" fontId="0" fillId="0" borderId="0" xfId="2" applyNumberFormat="1" applyFont="1" applyFill="1" applyBorder="1" applyAlignment="1" applyProtection="1">
      <alignment vertical="center"/>
    </xf>
    <xf numFmtId="0" fontId="0" fillId="5" borderId="14" xfId="16" applyFont="1" applyFill="1" applyBorder="1" applyAlignment="1">
      <alignment horizontal="center" vertical="center"/>
    </xf>
    <xf numFmtId="20" fontId="23" fillId="5" borderId="7" xfId="10" applyNumberFormat="1" applyFont="1" applyFill="1" applyBorder="1" applyAlignment="1">
      <alignment vertical="center"/>
    </xf>
    <xf numFmtId="0" fontId="23" fillId="5" borderId="8" xfId="4" applyFont="1" applyFill="1" applyBorder="1" applyAlignment="1">
      <alignment horizontal="center" vertical="center" shrinkToFit="1"/>
    </xf>
    <xf numFmtId="20" fontId="23" fillId="5" borderId="19" xfId="10" applyNumberFormat="1" applyFont="1" applyFill="1" applyBorder="1" applyAlignment="1">
      <alignment vertical="center"/>
    </xf>
    <xf numFmtId="0" fontId="24" fillId="0" borderId="14" xfId="16" applyNumberFormat="1" applyFont="1" applyFill="1" applyBorder="1" applyAlignment="1">
      <alignment horizontal="center" vertical="center" shrinkToFit="1"/>
    </xf>
    <xf numFmtId="20" fontId="23" fillId="5" borderId="1" xfId="17" applyNumberFormat="1" applyFont="1" applyFill="1" applyBorder="1" applyAlignment="1">
      <alignment vertical="center" shrinkToFit="1"/>
    </xf>
    <xf numFmtId="0" fontId="23" fillId="5" borderId="2" xfId="4" applyFont="1" applyFill="1" applyBorder="1" applyAlignment="1">
      <alignment horizontal="center" vertical="center"/>
    </xf>
    <xf numFmtId="20" fontId="23" fillId="5" borderId="10" xfId="10" applyNumberFormat="1" applyFont="1" applyFill="1" applyBorder="1" applyAlignment="1">
      <alignment vertical="center"/>
    </xf>
    <xf numFmtId="20" fontId="23" fillId="5" borderId="7" xfId="17" applyNumberFormat="1" applyFont="1" applyFill="1" applyBorder="1" applyAlignment="1">
      <alignment vertical="center" shrinkToFit="1"/>
    </xf>
    <xf numFmtId="0" fontId="0" fillId="12" borderId="14" xfId="16" applyFont="1" applyFill="1" applyBorder="1" applyAlignment="1">
      <alignment horizontal="center" vertical="center"/>
    </xf>
    <xf numFmtId="20" fontId="23" fillId="12" borderId="7" xfId="17" applyNumberFormat="1" applyFont="1" applyFill="1" applyBorder="1" applyAlignment="1">
      <alignment vertical="center" shrinkToFit="1"/>
    </xf>
    <xf numFmtId="0" fontId="23" fillId="12" borderId="8" xfId="4" applyFont="1" applyFill="1" applyBorder="1" applyAlignment="1">
      <alignment horizontal="center" vertical="center" shrinkToFit="1"/>
    </xf>
    <xf numFmtId="20" fontId="23" fillId="12" borderId="19" xfId="10" applyNumberFormat="1" applyFont="1" applyFill="1" applyBorder="1" applyAlignment="1">
      <alignment vertical="center"/>
    </xf>
    <xf numFmtId="0" fontId="24" fillId="12" borderId="14" xfId="16" applyNumberFormat="1" applyFont="1" applyFill="1" applyBorder="1" applyAlignment="1">
      <alignment horizontal="center" vertical="center" shrinkToFit="1"/>
    </xf>
    <xf numFmtId="0" fontId="25" fillId="0" borderId="14" xfId="17" applyFont="1" applyFill="1" applyBorder="1" applyAlignment="1">
      <alignment vertical="center"/>
    </xf>
    <xf numFmtId="20" fontId="23" fillId="0" borderId="7" xfId="10" applyNumberFormat="1" applyFont="1" applyFill="1" applyBorder="1" applyAlignment="1">
      <alignment vertical="center"/>
    </xf>
    <xf numFmtId="0" fontId="0" fillId="0" borderId="8" xfId="16" applyFont="1" applyFill="1" applyBorder="1" applyAlignment="1">
      <alignment vertical="center"/>
    </xf>
    <xf numFmtId="20" fontId="23" fillId="0" borderId="19" xfId="10" applyNumberFormat="1" applyFont="1" applyFill="1" applyBorder="1" applyAlignment="1">
      <alignment vertical="center"/>
    </xf>
    <xf numFmtId="0" fontId="25" fillId="0" borderId="7" xfId="17" applyFont="1" applyFill="1" applyBorder="1" applyAlignment="1">
      <alignment horizontal="center" vertical="center"/>
    </xf>
    <xf numFmtId="0" fontId="9" fillId="0" borderId="0" xfId="16" applyNumberFormat="1" applyFont="1" applyFill="1" applyBorder="1" applyAlignment="1" applyProtection="1">
      <alignment vertical="center"/>
    </xf>
    <xf numFmtId="49" fontId="9" fillId="0" borderId="0" xfId="16" applyNumberFormat="1" applyFont="1" applyFill="1" applyBorder="1" applyAlignment="1" applyProtection="1">
      <alignment horizontal="center" vertical="center"/>
    </xf>
    <xf numFmtId="0" fontId="0" fillId="10" borderId="14" xfId="16" applyFont="1" applyFill="1" applyBorder="1" applyAlignment="1">
      <alignment horizontal="center" vertical="center"/>
    </xf>
    <xf numFmtId="20" fontId="23" fillId="10" borderId="1" xfId="17" applyNumberFormat="1" applyFont="1" applyFill="1" applyBorder="1" applyAlignment="1">
      <alignment vertical="center" shrinkToFit="1"/>
    </xf>
    <xf numFmtId="0" fontId="23" fillId="10" borderId="2" xfId="4" applyFont="1" applyFill="1" applyBorder="1" applyAlignment="1">
      <alignment horizontal="center" vertical="center"/>
    </xf>
    <xf numFmtId="20" fontId="23" fillId="10" borderId="10" xfId="10" applyNumberFormat="1" applyFont="1" applyFill="1" applyBorder="1" applyAlignment="1">
      <alignment vertical="center"/>
    </xf>
    <xf numFmtId="0" fontId="23" fillId="10" borderId="8" xfId="4" applyFont="1" applyFill="1" applyBorder="1" applyAlignment="1">
      <alignment horizontal="center" vertical="center" shrinkToFit="1"/>
    </xf>
    <xf numFmtId="20" fontId="23" fillId="10" borderId="19" xfId="10" applyNumberFormat="1" applyFont="1" applyFill="1" applyBorder="1" applyAlignment="1">
      <alignment vertical="center"/>
    </xf>
    <xf numFmtId="20" fontId="26" fillId="10" borderId="7" xfId="17" applyNumberFormat="1" applyFont="1" applyFill="1" applyBorder="1" applyAlignment="1">
      <alignment vertical="center" shrinkToFit="1"/>
    </xf>
    <xf numFmtId="20" fontId="23" fillId="10" borderId="7" xfId="17" applyNumberFormat="1" applyFont="1" applyFill="1" applyBorder="1" applyAlignment="1">
      <alignment vertical="center" shrinkToFit="1"/>
    </xf>
    <xf numFmtId="0" fontId="27" fillId="0" borderId="14" xfId="16" applyNumberFormat="1" applyFont="1" applyFill="1" applyBorder="1" applyAlignment="1">
      <alignment horizontal="center" vertical="center" shrinkToFit="1"/>
    </xf>
    <xf numFmtId="20" fontId="23" fillId="12" borderId="1" xfId="17" applyNumberFormat="1" applyFont="1" applyFill="1" applyBorder="1" applyAlignment="1">
      <alignment vertical="center" shrinkToFit="1"/>
    </xf>
    <xf numFmtId="0" fontId="15" fillId="0" borderId="0" xfId="16" applyFont="1" applyFill="1" applyAlignment="1"/>
    <xf numFmtId="0" fontId="0" fillId="11" borderId="14" xfId="16" applyFont="1" applyFill="1" applyBorder="1" applyAlignment="1">
      <alignment horizontal="center" vertical="center"/>
    </xf>
    <xf numFmtId="20" fontId="23" fillId="11" borderId="7" xfId="10" applyNumberFormat="1" applyFont="1" applyFill="1" applyBorder="1" applyAlignment="1">
      <alignment vertical="center"/>
    </xf>
    <xf numFmtId="0" fontId="23" fillId="11" borderId="8" xfId="4" applyFont="1" applyFill="1" applyBorder="1" applyAlignment="1">
      <alignment horizontal="center" vertical="center" shrinkToFit="1"/>
    </xf>
    <xf numFmtId="20" fontId="23" fillId="11" borderId="19" xfId="10" applyNumberFormat="1" applyFont="1" applyFill="1" applyBorder="1" applyAlignment="1">
      <alignment vertical="center"/>
    </xf>
    <xf numFmtId="20" fontId="23" fillId="11" borderId="1" xfId="17" applyNumberFormat="1" applyFont="1" applyFill="1" applyBorder="1" applyAlignment="1">
      <alignment vertical="center" shrinkToFit="1"/>
    </xf>
    <xf numFmtId="0" fontId="23" fillId="11" borderId="2" xfId="4" applyFont="1" applyFill="1" applyBorder="1" applyAlignment="1">
      <alignment horizontal="center" vertical="center"/>
    </xf>
    <xf numFmtId="20" fontId="23" fillId="11" borderId="10" xfId="10" applyNumberFormat="1" applyFont="1" applyFill="1" applyBorder="1" applyAlignment="1">
      <alignment vertical="center"/>
    </xf>
    <xf numFmtId="20" fontId="23" fillId="11" borderId="7" xfId="17" applyNumberFormat="1" applyFont="1" applyFill="1" applyBorder="1" applyAlignment="1">
      <alignment vertical="center" shrinkToFit="1"/>
    </xf>
    <xf numFmtId="49" fontId="0" fillId="0" borderId="0" xfId="2" applyNumberFormat="1" applyFont="1" applyFill="1" applyBorder="1" applyAlignment="1" applyProtection="1">
      <alignment horizontal="center" vertical="center"/>
    </xf>
    <xf numFmtId="0" fontId="9" fillId="0" borderId="2" xfId="16" applyNumberFormat="1" applyFont="1" applyFill="1" applyBorder="1" applyAlignment="1" applyProtection="1">
      <alignment horizontal="right" vertical="center"/>
    </xf>
    <xf numFmtId="0" fontId="9" fillId="0" borderId="0" xfId="16" applyFont="1" applyFill="1" applyAlignment="1">
      <alignment vertical="center"/>
    </xf>
    <xf numFmtId="0" fontId="24" fillId="0" borderId="45" xfId="16" applyNumberFormat="1" applyFont="1" applyFill="1" applyBorder="1" applyAlignment="1">
      <alignment horizontal="center" vertical="center" shrinkToFit="1"/>
    </xf>
    <xf numFmtId="0" fontId="24" fillId="0" borderId="46" xfId="16" applyNumberFormat="1" applyFont="1" applyFill="1" applyBorder="1" applyAlignment="1">
      <alignment horizontal="center" vertical="center" shrinkToFit="1"/>
    </xf>
    <xf numFmtId="0" fontId="24" fillId="0" borderId="47" xfId="16" applyNumberFormat="1" applyFont="1" applyFill="1" applyBorder="1" applyAlignment="1">
      <alignment horizontal="center" vertical="center" shrinkToFit="1"/>
    </xf>
    <xf numFmtId="0" fontId="24" fillId="12" borderId="45" xfId="16" applyNumberFormat="1" applyFont="1" applyFill="1" applyBorder="1" applyAlignment="1">
      <alignment horizontal="center" vertical="center" shrinkToFit="1"/>
    </xf>
    <xf numFmtId="0" fontId="24" fillId="12" borderId="46" xfId="16" applyNumberFormat="1" applyFont="1" applyFill="1" applyBorder="1" applyAlignment="1">
      <alignment horizontal="center" vertical="center" shrinkToFit="1"/>
    </xf>
    <xf numFmtId="0" fontId="24" fillId="12" borderId="47" xfId="16" applyNumberFormat="1" applyFont="1" applyFill="1" applyBorder="1" applyAlignment="1">
      <alignment horizontal="center" vertical="center" shrinkToFit="1"/>
    </xf>
    <xf numFmtId="0" fontId="25" fillId="0" borderId="8" xfId="17" applyFont="1" applyFill="1" applyBorder="1" applyAlignment="1">
      <alignment horizontal="center" vertical="center"/>
    </xf>
    <xf numFmtId="0" fontId="28" fillId="0" borderId="8" xfId="17" applyFont="1" applyFill="1" applyBorder="1" applyAlignment="1">
      <alignment horizontal="center" vertical="center"/>
    </xf>
    <xf numFmtId="0" fontId="25" fillId="0" borderId="8" xfId="17" applyFont="1" applyFill="1" applyBorder="1" applyAlignment="1">
      <alignment vertical="center"/>
    </xf>
    <xf numFmtId="0" fontId="25" fillId="0" borderId="19" xfId="17" applyFont="1" applyFill="1" applyBorder="1" applyAlignment="1">
      <alignment vertical="center"/>
    </xf>
    <xf numFmtId="20" fontId="23" fillId="10" borderId="7" xfId="10" applyNumberFormat="1" applyFont="1" applyFill="1" applyBorder="1" applyAlignment="1">
      <alignment vertical="center"/>
    </xf>
    <xf numFmtId="0" fontId="0" fillId="0" borderId="2" xfId="16" applyNumberFormat="1" applyFont="1" applyFill="1" applyBorder="1" applyAlignment="1" applyProtection="1">
      <alignment horizontal="right" vertical="center"/>
    </xf>
    <xf numFmtId="0" fontId="0" fillId="5" borderId="8" xfId="16" applyFont="1" applyFill="1" applyBorder="1" applyAlignment="1">
      <alignment horizontal="right" vertical="center"/>
    </xf>
    <xf numFmtId="0" fontId="0" fillId="0" borderId="0" xfId="10" applyFont="1" applyFill="1"/>
    <xf numFmtId="0" fontId="20" fillId="0" borderId="48" xfId="10" applyFont="1" applyFill="1" applyBorder="1" applyAlignment="1">
      <alignment horizontal="center" vertical="center"/>
    </xf>
    <xf numFmtId="20" fontId="20" fillId="0" borderId="48" xfId="10" applyNumberFormat="1" applyFont="1" applyFill="1" applyBorder="1" applyAlignment="1">
      <alignment horizontal="center" vertical="center"/>
    </xf>
    <xf numFmtId="0" fontId="0" fillId="0" borderId="14" xfId="10" applyFont="1" applyFill="1" applyBorder="1" applyAlignment="1">
      <alignment horizontal="center" vertical="center" shrinkToFit="1"/>
    </xf>
    <xf numFmtId="0" fontId="9" fillId="0" borderId="14" xfId="16" applyFont="1" applyFill="1" applyBorder="1" applyAlignment="1">
      <alignment horizontal="center" vertical="center"/>
    </xf>
    <xf numFmtId="0" fontId="9" fillId="0" borderId="14" xfId="16" applyFont="1" applyFill="1" applyBorder="1">
      <alignment vertical="center"/>
    </xf>
    <xf numFmtId="0" fontId="0" fillId="0" borderId="14" xfId="16" applyFont="1" applyFill="1" applyBorder="1" applyAlignment="1">
      <alignment horizontal="center" vertical="center"/>
    </xf>
    <xf numFmtId="20" fontId="23" fillId="0" borderId="1" xfId="17" applyNumberFormat="1" applyFont="1" applyFill="1" applyBorder="1" applyAlignment="1">
      <alignment vertical="center" shrinkToFit="1"/>
    </xf>
    <xf numFmtId="0" fontId="23" fillId="0" borderId="8" xfId="4"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20" fillId="9" borderId="48" xfId="10" applyFont="1" applyFill="1" applyBorder="1" applyAlignment="1">
      <alignment horizontal="center" vertical="center"/>
    </xf>
    <xf numFmtId="20" fontId="20" fillId="9" borderId="48" xfId="10" applyNumberFormat="1" applyFont="1" applyFill="1" applyBorder="1" applyAlignment="1">
      <alignment horizontal="center" vertical="center"/>
    </xf>
    <xf numFmtId="0" fontId="0" fillId="0" borderId="0" xfId="0" applyFont="1"/>
    <xf numFmtId="0" fontId="0" fillId="0" borderId="0" xfId="0" applyFont="1" applyFill="1"/>
    <xf numFmtId="0" fontId="0" fillId="0" borderId="0" xfId="15" applyFont="1" applyFill="1">
      <alignment vertical="center"/>
    </xf>
    <xf numFmtId="0" fontId="13" fillId="0" borderId="0" xfId="15" applyFont="1" applyFill="1">
      <alignment vertical="center"/>
    </xf>
    <xf numFmtId="0" fontId="24" fillId="0" borderId="0" xfId="0" applyFont="1" applyFill="1" applyAlignment="1">
      <alignment vertical="center"/>
    </xf>
    <xf numFmtId="0" fontId="0" fillId="0" borderId="14" xfId="0" applyFont="1" applyBorder="1" applyAlignment="1">
      <alignment horizontal="center" shrinkToFit="1"/>
    </xf>
    <xf numFmtId="0" fontId="13" fillId="0" borderId="14" xfId="0" applyFont="1" applyFill="1" applyBorder="1"/>
    <xf numFmtId="0" fontId="13" fillId="0" borderId="14" xfId="15" applyFont="1" applyFill="1" applyBorder="1" applyAlignment="1">
      <alignment vertical="center" shrinkToFit="1"/>
    </xf>
    <xf numFmtId="0" fontId="13" fillId="0" borderId="14" xfId="0" applyFont="1" applyFill="1" applyBorder="1" applyAlignment="1">
      <alignment horizontal="center" vertical="center" shrinkToFit="1"/>
    </xf>
    <xf numFmtId="0" fontId="13" fillId="0" borderId="14" xfId="0" applyFont="1" applyBorder="1"/>
    <xf numFmtId="0" fontId="13" fillId="0" borderId="14" xfId="0" applyFont="1" applyBorder="1" applyAlignment="1">
      <alignment horizontal="center" shrinkToFit="1"/>
    </xf>
    <xf numFmtId="0" fontId="13" fillId="12" borderId="49" xfId="0" applyFont="1" applyFill="1" applyBorder="1" applyAlignment="1">
      <alignment horizontal="center" vertical="center" shrinkToFit="1"/>
    </xf>
    <xf numFmtId="0" fontId="13" fillId="5" borderId="14" xfId="0" applyFont="1" applyFill="1" applyBorder="1" applyAlignment="1">
      <alignment horizontal="center" vertical="center" shrinkToFit="1"/>
    </xf>
    <xf numFmtId="0" fontId="13" fillId="10" borderId="14" xfId="0" applyFont="1" applyFill="1" applyBorder="1" applyAlignment="1">
      <alignment horizontal="center" vertical="center" shrinkToFit="1"/>
    </xf>
    <xf numFmtId="0" fontId="13" fillId="11" borderId="14" xfId="0" applyFont="1" applyFill="1" applyBorder="1" applyAlignment="1">
      <alignment horizontal="center" vertical="center" shrinkToFit="1"/>
    </xf>
    <xf numFmtId="0" fontId="0" fillId="5" borderId="14" xfId="15" applyFont="1" applyFill="1" applyBorder="1" applyAlignment="1">
      <alignment horizontal="center" vertical="center"/>
    </xf>
    <xf numFmtId="0" fontId="0" fillId="10" borderId="14" xfId="15" applyFont="1" applyFill="1" applyBorder="1" applyAlignment="1">
      <alignment horizontal="center" vertical="center"/>
    </xf>
    <xf numFmtId="0" fontId="0" fillId="11" borderId="14" xfId="15" applyFont="1" applyFill="1" applyBorder="1" applyAlignment="1">
      <alignment horizontal="center" vertical="center"/>
    </xf>
    <xf numFmtId="0" fontId="13" fillId="12" borderId="49" xfId="15" applyFont="1" applyFill="1" applyBorder="1" applyAlignment="1">
      <alignment horizontal="center" vertical="center" shrinkToFit="1"/>
    </xf>
    <xf numFmtId="0" fontId="13" fillId="11" borderId="1" xfId="13" applyNumberFormat="1" applyFont="1" applyFill="1" applyBorder="1" applyAlignment="1">
      <alignment horizontal="center" vertical="center" shrinkToFit="1"/>
    </xf>
    <xf numFmtId="0" fontId="13" fillId="5" borderId="1" xfId="13" applyNumberFormat="1" applyFont="1" applyFill="1" applyBorder="1" applyAlignment="1">
      <alignment horizontal="center" vertical="center" shrinkToFit="1"/>
    </xf>
    <xf numFmtId="0" fontId="13" fillId="10" borderId="1" xfId="13" applyNumberFormat="1" applyFont="1" applyFill="1" applyBorder="1" applyAlignment="1">
      <alignment horizontal="center" vertical="center" shrinkToFit="1"/>
    </xf>
    <xf numFmtId="0" fontId="13" fillId="13" borderId="1" xfId="2" applyNumberFormat="1" applyFont="1" applyFill="1" applyBorder="1" applyAlignment="1">
      <alignment horizontal="center" vertical="center" shrinkToFit="1"/>
    </xf>
    <xf numFmtId="0" fontId="13" fillId="13" borderId="10" xfId="2" applyNumberFormat="1" applyFont="1" applyFill="1" applyBorder="1" applyAlignment="1">
      <alignment horizontal="center" vertical="center" shrinkToFit="1"/>
    </xf>
    <xf numFmtId="0" fontId="13" fillId="11" borderId="10" xfId="13" applyNumberFormat="1" applyFont="1" applyFill="1" applyBorder="1" applyAlignment="1">
      <alignment horizontal="center" vertical="center" shrinkToFit="1"/>
    </xf>
    <xf numFmtId="0" fontId="13" fillId="5" borderId="10" xfId="13" applyNumberFormat="1" applyFont="1" applyFill="1" applyBorder="1" applyAlignment="1">
      <alignment horizontal="center" vertical="center" shrinkToFit="1"/>
    </xf>
    <xf numFmtId="0" fontId="13" fillId="10" borderId="10" xfId="13" applyNumberFormat="1" applyFont="1" applyFill="1" applyBorder="1" applyAlignment="1">
      <alignment horizontal="center" vertical="center" shrinkToFit="1"/>
    </xf>
    <xf numFmtId="0" fontId="13" fillId="13" borderId="1" xfId="13" applyNumberFormat="1" applyFont="1" applyFill="1" applyBorder="1" applyAlignment="1">
      <alignment horizontal="center" vertical="center" shrinkToFit="1"/>
    </xf>
    <xf numFmtId="0" fontId="13" fillId="13" borderId="10" xfId="13" applyNumberFormat="1" applyFont="1" applyFill="1" applyBorder="1" applyAlignment="1">
      <alignment horizontal="center" vertical="center" shrinkToFit="1"/>
    </xf>
    <xf numFmtId="0" fontId="13" fillId="13" borderId="1" xfId="12" applyNumberFormat="1" applyFont="1" applyFill="1" applyBorder="1" applyAlignment="1">
      <alignment horizontal="center" vertical="center" shrinkToFit="1"/>
    </xf>
    <xf numFmtId="0" fontId="13" fillId="13" borderId="10" xfId="12" applyNumberFormat="1" applyFont="1" applyFill="1" applyBorder="1" applyAlignment="1">
      <alignment horizontal="center" vertical="center" shrinkToFit="1"/>
    </xf>
    <xf numFmtId="0" fontId="20" fillId="9" borderId="0" xfId="16" applyFont="1" applyFill="1">
      <alignment vertical="center"/>
    </xf>
    <xf numFmtId="0" fontId="20" fillId="9" borderId="0" xfId="16" applyNumberFormat="1" applyFont="1" applyFill="1" applyBorder="1" applyAlignment="1" applyProtection="1">
      <alignment vertical="center" shrinkToFit="1"/>
    </xf>
    <xf numFmtId="0" fontId="21" fillId="9" borderId="0" xfId="16" applyFont="1" applyFill="1" applyAlignment="1">
      <alignment horizontal="center" vertical="center"/>
    </xf>
    <xf numFmtId="0" fontId="22" fillId="9" borderId="0" xfId="16" applyFont="1" applyFill="1" applyAlignment="1">
      <alignment horizontal="center" vertical="center"/>
    </xf>
    <xf numFmtId="49" fontId="0" fillId="9" borderId="2" xfId="2" applyNumberFormat="1" applyFont="1" applyFill="1" applyBorder="1" applyAlignment="1" applyProtection="1">
      <alignment vertical="center"/>
    </xf>
    <xf numFmtId="49" fontId="0" fillId="9" borderId="0" xfId="2" applyNumberFormat="1" applyFont="1" applyFill="1" applyBorder="1" applyAlignment="1" applyProtection="1">
      <alignment vertical="center"/>
    </xf>
    <xf numFmtId="0" fontId="0" fillId="14" borderId="14" xfId="16" applyFont="1" applyFill="1" applyBorder="1" applyAlignment="1">
      <alignment horizontal="center" vertical="center"/>
    </xf>
    <xf numFmtId="20" fontId="23" fillId="14" borderId="7" xfId="10" applyNumberFormat="1" applyFont="1" applyFill="1" applyBorder="1" applyAlignment="1">
      <alignment vertical="center"/>
    </xf>
    <xf numFmtId="0" fontId="23" fillId="14" borderId="8" xfId="4" applyFont="1" applyFill="1" applyBorder="1" applyAlignment="1">
      <alignment horizontal="center" vertical="center" shrinkToFit="1"/>
    </xf>
    <xf numFmtId="20" fontId="23" fillId="14" borderId="19" xfId="10" applyNumberFormat="1" applyFont="1" applyFill="1" applyBorder="1" applyAlignment="1">
      <alignment vertical="center"/>
    </xf>
    <xf numFmtId="0" fontId="24" fillId="14" borderId="14" xfId="16" applyNumberFormat="1" applyFont="1" applyFill="1" applyBorder="1" applyAlignment="1">
      <alignment horizontal="center" vertical="center" shrinkToFit="1"/>
    </xf>
    <xf numFmtId="20" fontId="23" fillId="14" borderId="7" xfId="17" applyNumberFormat="1" applyFont="1" applyFill="1" applyBorder="1" applyAlignment="1">
      <alignment vertical="center" shrinkToFit="1"/>
    </xf>
    <xf numFmtId="0" fontId="25" fillId="9" borderId="14" xfId="17" applyFont="1" applyFill="1" applyBorder="1" applyAlignment="1">
      <alignment vertical="center"/>
    </xf>
    <xf numFmtId="20" fontId="23" fillId="9" borderId="7" xfId="10" applyNumberFormat="1" applyFont="1" applyFill="1" applyBorder="1" applyAlignment="1">
      <alignment vertical="center"/>
    </xf>
    <xf numFmtId="0" fontId="0" fillId="9" borderId="8" xfId="16" applyFont="1" applyFill="1" applyBorder="1" applyAlignment="1">
      <alignment vertical="center"/>
    </xf>
    <xf numFmtId="20" fontId="23" fillId="9" borderId="19" xfId="10" applyNumberFormat="1" applyFont="1" applyFill="1" applyBorder="1" applyAlignment="1">
      <alignment vertical="center"/>
    </xf>
    <xf numFmtId="0" fontId="25" fillId="9" borderId="7" xfId="17" applyFont="1" applyFill="1" applyBorder="1" applyAlignment="1">
      <alignment horizontal="center" vertical="center"/>
    </xf>
    <xf numFmtId="0" fontId="24" fillId="9" borderId="14" xfId="16" applyNumberFormat="1" applyFont="1" applyFill="1" applyBorder="1" applyAlignment="1">
      <alignment horizontal="center" vertical="center" shrinkToFit="1"/>
    </xf>
    <xf numFmtId="0" fontId="29" fillId="14" borderId="14" xfId="16" applyNumberFormat="1" applyFont="1" applyFill="1" applyBorder="1" applyAlignment="1">
      <alignment horizontal="center" vertical="center" shrinkToFit="1"/>
    </xf>
    <xf numFmtId="49" fontId="0" fillId="9" borderId="0" xfId="2" applyNumberFormat="1" applyFont="1" applyFill="1" applyBorder="1" applyAlignment="1" applyProtection="1">
      <alignment horizontal="center" vertical="center"/>
    </xf>
    <xf numFmtId="0" fontId="9" fillId="9" borderId="2" xfId="16" applyNumberFormat="1" applyFont="1" applyFill="1" applyBorder="1" applyAlignment="1" applyProtection="1">
      <alignment horizontal="right" vertical="center"/>
    </xf>
    <xf numFmtId="0" fontId="9" fillId="9" borderId="0" xfId="16" applyFont="1" applyFill="1" applyAlignment="1">
      <alignment vertical="center"/>
    </xf>
    <xf numFmtId="0" fontId="24" fillId="14" borderId="45" xfId="16" applyNumberFormat="1" applyFont="1" applyFill="1" applyBorder="1" applyAlignment="1">
      <alignment horizontal="center" vertical="center" shrinkToFit="1"/>
    </xf>
    <xf numFmtId="0" fontId="24" fillId="14" borderId="46" xfId="16" applyNumberFormat="1" applyFont="1" applyFill="1" applyBorder="1" applyAlignment="1">
      <alignment horizontal="center" vertical="center" shrinkToFit="1"/>
    </xf>
    <xf numFmtId="0" fontId="24" fillId="14" borderId="47" xfId="16" applyNumberFormat="1" applyFont="1" applyFill="1" applyBorder="1" applyAlignment="1">
      <alignment horizontal="center" vertical="center" shrinkToFit="1"/>
    </xf>
    <xf numFmtId="0" fontId="25" fillId="9" borderId="8" xfId="17" applyFont="1" applyFill="1" applyBorder="1" applyAlignment="1">
      <alignment horizontal="center" vertical="center"/>
    </xf>
    <xf numFmtId="0" fontId="28" fillId="9" borderId="8" xfId="17" applyFont="1" applyFill="1" applyBorder="1" applyAlignment="1">
      <alignment horizontal="center" vertical="center"/>
    </xf>
    <xf numFmtId="0" fontId="25" fillId="9" borderId="8" xfId="17" applyFont="1" applyFill="1" applyBorder="1" applyAlignment="1">
      <alignment vertical="center"/>
    </xf>
    <xf numFmtId="0" fontId="25" fillId="9" borderId="19" xfId="17" applyFont="1" applyFill="1" applyBorder="1" applyAlignment="1">
      <alignment vertical="center"/>
    </xf>
    <xf numFmtId="0" fontId="24" fillId="9" borderId="45" xfId="16" applyNumberFormat="1" applyFont="1" applyFill="1" applyBorder="1" applyAlignment="1">
      <alignment horizontal="center" vertical="center" shrinkToFit="1"/>
    </xf>
    <xf numFmtId="0" fontId="24" fillId="9" borderId="46" xfId="16" applyNumberFormat="1" applyFont="1" applyFill="1" applyBorder="1" applyAlignment="1">
      <alignment horizontal="center" vertical="center" shrinkToFit="1"/>
    </xf>
    <xf numFmtId="0" fontId="24" fillId="9" borderId="47" xfId="16" applyNumberFormat="1" applyFont="1" applyFill="1" applyBorder="1" applyAlignment="1">
      <alignment horizontal="center" vertical="center" shrinkToFit="1"/>
    </xf>
    <xf numFmtId="0" fontId="30" fillId="14" borderId="14" xfId="16" applyNumberFormat="1" applyFont="1" applyFill="1" applyBorder="1" applyAlignment="1">
      <alignment horizontal="center" vertical="center" shrinkToFit="1"/>
    </xf>
    <xf numFmtId="0" fontId="0" fillId="9" borderId="2" xfId="16" applyNumberFormat="1" applyFont="1" applyFill="1" applyBorder="1" applyAlignment="1" applyProtection="1">
      <alignment horizontal="right" vertical="center"/>
    </xf>
    <xf numFmtId="0" fontId="20" fillId="9" borderId="0" xfId="10" applyFont="1" applyFill="1" applyBorder="1" applyAlignment="1">
      <alignment horizontal="center" vertical="center"/>
    </xf>
    <xf numFmtId="0" fontId="0" fillId="14" borderId="8" xfId="16" applyFont="1" applyFill="1" applyBorder="1" applyAlignment="1">
      <alignment horizontal="right" vertical="center"/>
    </xf>
    <xf numFmtId="20" fontId="23" fillId="14" borderId="1" xfId="17" applyNumberFormat="1" applyFont="1" applyFill="1" applyBorder="1" applyAlignment="1">
      <alignment vertical="center" shrinkToFit="1"/>
    </xf>
    <xf numFmtId="0" fontId="23" fillId="14" borderId="2" xfId="4" applyFont="1" applyFill="1" applyBorder="1" applyAlignment="1">
      <alignment horizontal="center" vertical="center"/>
    </xf>
    <xf numFmtId="20" fontId="23" fillId="14" borderId="10" xfId="10" applyNumberFormat="1" applyFont="1" applyFill="1" applyBorder="1" applyAlignment="1">
      <alignment vertical="center"/>
    </xf>
    <xf numFmtId="20" fontId="20" fillId="9" borderId="0" xfId="10" applyNumberFormat="1" applyFont="1" applyFill="1" applyBorder="1" applyAlignment="1">
      <alignment horizontal="center" vertical="center"/>
    </xf>
    <xf numFmtId="0" fontId="0" fillId="0" borderId="14" xfId="0" applyFont="1" applyBorder="1" applyAlignment="1">
      <alignment horizontal="center" vertical="center" shrinkToFit="1"/>
    </xf>
    <xf numFmtId="0" fontId="9" fillId="12" borderId="14" xfId="16" applyFont="1" applyFill="1" applyBorder="1" applyAlignment="1">
      <alignment horizontal="center" vertical="center"/>
    </xf>
    <xf numFmtId="0" fontId="9" fillId="0" borderId="0" xfId="16" applyFont="1" applyFill="1" applyBorder="1">
      <alignment vertical="center"/>
    </xf>
    <xf numFmtId="0" fontId="24" fillId="0" borderId="19" xfId="16" applyNumberFormat="1" applyFont="1" applyFill="1" applyBorder="1" applyAlignment="1">
      <alignment horizontal="center" vertical="center" shrinkToFit="1"/>
    </xf>
    <xf numFmtId="0" fontId="24" fillId="0" borderId="0" xfId="16" applyNumberFormat="1" applyFont="1" applyFill="1" applyBorder="1" applyAlignment="1">
      <alignment horizontal="center" vertical="center" shrinkToFit="1"/>
    </xf>
    <xf numFmtId="0" fontId="9" fillId="9" borderId="50" xfId="16" applyFont="1" applyFill="1" applyBorder="1">
      <alignment vertical="center"/>
    </xf>
    <xf numFmtId="0" fontId="9" fillId="5" borderId="14" xfId="16" applyFont="1" applyFill="1" applyBorder="1">
      <alignment vertical="center"/>
    </xf>
    <xf numFmtId="0" fontId="9" fillId="10" borderId="14" xfId="16" applyFont="1" applyFill="1" applyBorder="1">
      <alignment vertical="center"/>
    </xf>
    <xf numFmtId="0" fontId="9" fillId="5" borderId="19" xfId="16" applyFont="1" applyFill="1" applyBorder="1">
      <alignment vertical="center"/>
    </xf>
    <xf numFmtId="0" fontId="9" fillId="9" borderId="49" xfId="16" applyFont="1" applyFill="1" applyBorder="1">
      <alignment vertical="center"/>
    </xf>
    <xf numFmtId="0" fontId="9" fillId="10" borderId="19" xfId="16" applyFont="1" applyFill="1" applyBorder="1">
      <alignment vertical="center"/>
    </xf>
    <xf numFmtId="0" fontId="9" fillId="11" borderId="19" xfId="16" applyFont="1" applyFill="1" applyBorder="1">
      <alignment vertical="center"/>
    </xf>
    <xf numFmtId="0" fontId="9" fillId="11" borderId="14" xfId="16" applyFont="1" applyFill="1" applyBorder="1">
      <alignment vertical="center"/>
    </xf>
    <xf numFmtId="0" fontId="27" fillId="12" borderId="14" xfId="16" applyNumberFormat="1" applyFont="1" applyFill="1" applyBorder="1" applyAlignment="1">
      <alignment horizontal="center" vertical="center" shrinkToFit="1"/>
    </xf>
    <xf numFmtId="0" fontId="0" fillId="0" borderId="0" xfId="0" applyFont="1"/>
    <xf numFmtId="0" fontId="0" fillId="0" borderId="0" xfId="0" applyFont="1" applyFill="1"/>
    <xf numFmtId="0" fontId="13" fillId="13" borderId="14" xfId="0" applyFont="1" applyFill="1" applyBorder="1" applyAlignment="1">
      <alignment horizontal="center" vertical="center" shrinkToFit="1"/>
    </xf>
    <xf numFmtId="0" fontId="42" fillId="0" borderId="0" xfId="10" applyFill="1"/>
    <xf numFmtId="49" fontId="42" fillId="0" borderId="0" xfId="10" applyNumberFormat="1" applyFill="1"/>
    <xf numFmtId="0" fontId="20" fillId="0" borderId="0" xfId="10" applyFont="1" applyFill="1"/>
    <xf numFmtId="0" fontId="24" fillId="0" borderId="0" xfId="10" applyFont="1" applyFill="1"/>
    <xf numFmtId="0" fontId="0" fillId="0" borderId="0" xfId="0" applyFont="1" applyFill="1" applyBorder="1" applyAlignment="1">
      <alignment vertical="center"/>
    </xf>
    <xf numFmtId="0" fontId="32" fillId="0" borderId="0" xfId="10" applyFont="1" applyFill="1"/>
    <xf numFmtId="32" fontId="0" fillId="0" borderId="0" xfId="10" applyNumberFormat="1" applyFont="1" applyFill="1" applyAlignment="1">
      <alignment horizontal="left"/>
    </xf>
    <xf numFmtId="0" fontId="42" fillId="0" borderId="0" xfId="10" applyFill="1" applyAlignment="1"/>
    <xf numFmtId="0" fontId="32" fillId="0" borderId="0" xfId="10" applyFont="1" applyFill="1" applyAlignment="1"/>
    <xf numFmtId="0" fontId="33" fillId="0" borderId="0" xfId="10" applyFont="1" applyFill="1"/>
    <xf numFmtId="32" fontId="33" fillId="0" borderId="0" xfId="10" applyNumberFormat="1" applyFont="1" applyFill="1" applyAlignment="1">
      <alignment horizontal="left"/>
    </xf>
    <xf numFmtId="0" fontId="17" fillId="5" borderId="41" xfId="16" quotePrefix="1" applyNumberFormat="1" applyFont="1" applyFill="1" applyBorder="1" applyAlignment="1">
      <alignment horizontal="center" vertical="center" shrinkToFit="1"/>
    </xf>
    <xf numFmtId="0" fontId="17" fillId="10" borderId="41" xfId="16" quotePrefix="1" applyNumberFormat="1" applyFont="1" applyFill="1" applyBorder="1" applyAlignment="1">
      <alignment horizontal="center" vertical="center" shrinkToFit="1"/>
    </xf>
    <xf numFmtId="0" fontId="17" fillId="11" borderId="41" xfId="16" quotePrefix="1" applyNumberFormat="1" applyFont="1" applyFill="1" applyBorder="1" applyAlignment="1">
      <alignment horizontal="center" vertical="center" shrinkToFit="1"/>
    </xf>
    <xf numFmtId="0" fontId="17" fillId="13" borderId="41" xfId="16" quotePrefix="1" applyNumberFormat="1" applyFont="1" applyFill="1" applyBorder="1" applyAlignment="1">
      <alignment horizontal="center" vertical="center" shrinkToFit="1"/>
    </xf>
    <xf numFmtId="0" fontId="31" fillId="0" borderId="0" xfId="10" applyFont="1" applyFill="1" applyAlignment="1">
      <alignment horizontal="center"/>
    </xf>
    <xf numFmtId="0" fontId="0" fillId="0" borderId="0" xfId="10" applyFont="1" applyFill="1" applyAlignment="1">
      <alignment horizontal="left"/>
    </xf>
    <xf numFmtId="0" fontId="13" fillId="0" borderId="0" xfId="15" applyFont="1" applyFill="1" applyAlignment="1">
      <alignment horizontal="center" vertical="center"/>
    </xf>
    <xf numFmtId="0" fontId="11" fillId="9" borderId="14" xfId="16" applyFont="1" applyFill="1" applyBorder="1" applyAlignment="1">
      <alignment horizontal="center" vertical="center"/>
    </xf>
    <xf numFmtId="0" fontId="11" fillId="9" borderId="14" xfId="16" applyNumberFormat="1" applyFont="1" applyFill="1" applyBorder="1" applyAlignment="1">
      <alignment horizontal="center" vertical="center" shrinkToFit="1"/>
    </xf>
    <xf numFmtId="0" fontId="13" fillId="9" borderId="3" xfId="16" applyFont="1" applyFill="1" applyBorder="1" applyAlignment="1">
      <alignment horizontal="center" vertical="center"/>
    </xf>
    <xf numFmtId="0" fontId="13" fillId="9" borderId="9" xfId="16" applyFont="1" applyFill="1" applyBorder="1" applyAlignment="1">
      <alignment horizontal="center" vertical="center"/>
    </xf>
    <xf numFmtId="0" fontId="13" fillId="0" borderId="14" xfId="16" applyFont="1" applyFill="1" applyBorder="1" applyAlignment="1">
      <alignment horizontal="center" vertical="center"/>
    </xf>
    <xf numFmtId="0" fontId="13" fillId="0" borderId="3" xfId="16" applyFont="1" applyFill="1" applyBorder="1" applyAlignment="1">
      <alignment horizontal="center" vertical="center"/>
    </xf>
    <xf numFmtId="0" fontId="13" fillId="0" borderId="9" xfId="16" applyFont="1" applyFill="1" applyBorder="1" applyAlignment="1">
      <alignment horizontal="center" vertical="center"/>
    </xf>
    <xf numFmtId="0" fontId="13" fillId="9" borderId="14" xfId="16" applyFont="1" applyFill="1" applyBorder="1" applyAlignment="1">
      <alignment horizontal="center" vertical="center"/>
    </xf>
    <xf numFmtId="0" fontId="21" fillId="9" borderId="0" xfId="16" applyFont="1" applyFill="1" applyAlignment="1">
      <alignment horizontal="center" vertical="center"/>
    </xf>
    <xf numFmtId="0" fontId="7" fillId="9" borderId="4" xfId="16" applyFont="1" applyFill="1" applyBorder="1" applyAlignment="1">
      <alignment horizontal="center" vertical="center"/>
    </xf>
    <xf numFmtId="0" fontId="7" fillId="9" borderId="5" xfId="16" applyFont="1" applyFill="1" applyBorder="1" applyAlignment="1">
      <alignment horizontal="center" vertical="center"/>
    </xf>
    <xf numFmtId="0" fontId="7" fillId="9" borderId="6" xfId="16" applyFont="1" applyFill="1" applyBorder="1" applyAlignment="1">
      <alignment horizontal="center" vertical="center"/>
    </xf>
    <xf numFmtId="0" fontId="7" fillId="9" borderId="1" xfId="16" applyFont="1" applyFill="1" applyBorder="1" applyAlignment="1">
      <alignment horizontal="center" vertical="center"/>
    </xf>
    <xf numFmtId="0" fontId="7" fillId="9" borderId="2" xfId="16" applyFont="1" applyFill="1" applyBorder="1" applyAlignment="1">
      <alignment horizontal="center" vertical="center"/>
    </xf>
    <xf numFmtId="0" fontId="7" fillId="9" borderId="10" xfId="16" applyFont="1" applyFill="1" applyBorder="1" applyAlignment="1">
      <alignment horizontal="center" vertical="center"/>
    </xf>
    <xf numFmtId="0" fontId="11" fillId="0" borderId="14" xfId="16" applyFont="1" applyFill="1" applyBorder="1" applyAlignment="1">
      <alignment horizontal="center" vertical="center"/>
    </xf>
    <xf numFmtId="0" fontId="7" fillId="0" borderId="4" xfId="16" applyFont="1" applyFill="1" applyBorder="1" applyAlignment="1">
      <alignment horizontal="center" vertical="center"/>
    </xf>
    <xf numFmtId="0" fontId="7" fillId="0" borderId="5" xfId="16" applyFont="1" applyFill="1" applyBorder="1" applyAlignment="1">
      <alignment horizontal="center" vertical="center"/>
    </xf>
    <xf numFmtId="0" fontId="7" fillId="0" borderId="6" xfId="16" applyFont="1" applyFill="1" applyBorder="1" applyAlignment="1">
      <alignment horizontal="center" vertical="center"/>
    </xf>
    <xf numFmtId="0" fontId="7" fillId="0" borderId="1" xfId="16" applyFont="1" applyFill="1" applyBorder="1" applyAlignment="1">
      <alignment horizontal="center" vertical="center"/>
    </xf>
    <xf numFmtId="0" fontId="7" fillId="0" borderId="2" xfId="16" applyFont="1" applyFill="1" applyBorder="1" applyAlignment="1">
      <alignment horizontal="center" vertical="center"/>
    </xf>
    <xf numFmtId="0" fontId="7" fillId="0" borderId="10" xfId="16" applyFont="1" applyFill="1" applyBorder="1" applyAlignment="1">
      <alignment horizontal="center" vertical="center"/>
    </xf>
    <xf numFmtId="0" fontId="14" fillId="9" borderId="0" xfId="16" applyFont="1" applyFill="1" applyAlignment="1">
      <alignment horizontal="center" vertical="center"/>
    </xf>
    <xf numFmtId="0" fontId="13" fillId="5" borderId="12" xfId="2" applyNumberFormat="1" applyFont="1" applyFill="1" applyBorder="1" applyAlignment="1">
      <alignment horizontal="center" vertical="center" shrinkToFit="1"/>
    </xf>
    <xf numFmtId="0" fontId="13" fillId="5" borderId="13" xfId="2" applyNumberFormat="1" applyFont="1" applyFill="1" applyBorder="1" applyAlignment="1">
      <alignment horizontal="center" vertical="center" shrinkToFit="1"/>
    </xf>
    <xf numFmtId="0" fontId="13" fillId="5" borderId="42" xfId="2" applyNumberFormat="1" applyFont="1" applyFill="1" applyBorder="1" applyAlignment="1">
      <alignment horizontal="center" vertical="center" shrinkToFit="1"/>
    </xf>
    <xf numFmtId="0" fontId="13" fillId="10" borderId="12" xfId="2" applyNumberFormat="1" applyFont="1" applyFill="1" applyBorder="1" applyAlignment="1">
      <alignment horizontal="center" vertical="center" shrinkToFit="1"/>
    </xf>
    <xf numFmtId="0" fontId="13" fillId="10" borderId="13" xfId="2" applyNumberFormat="1" applyFont="1" applyFill="1" applyBorder="1" applyAlignment="1">
      <alignment horizontal="center" vertical="center" shrinkToFit="1"/>
    </xf>
    <xf numFmtId="0" fontId="13" fillId="10" borderId="42" xfId="2" applyNumberFormat="1" applyFont="1" applyFill="1" applyBorder="1" applyAlignment="1">
      <alignment horizontal="center" vertical="center" shrinkToFit="1"/>
    </xf>
    <xf numFmtId="0" fontId="13" fillId="11" borderId="12" xfId="2" applyNumberFormat="1" applyFont="1" applyFill="1" applyBorder="1" applyAlignment="1">
      <alignment horizontal="center" vertical="center" shrinkToFit="1"/>
    </xf>
    <xf numFmtId="0" fontId="13" fillId="11" borderId="13" xfId="2" applyNumberFormat="1" applyFont="1" applyFill="1" applyBorder="1" applyAlignment="1">
      <alignment horizontal="center" vertical="center" shrinkToFit="1"/>
    </xf>
    <xf numFmtId="0" fontId="13" fillId="11" borderId="42" xfId="2" applyNumberFormat="1" applyFont="1" applyFill="1" applyBorder="1" applyAlignment="1">
      <alignment horizontal="center" vertical="center" shrinkToFit="1"/>
    </xf>
    <xf numFmtId="0" fontId="13" fillId="13" borderId="12" xfId="2" applyNumberFormat="1" applyFont="1" applyFill="1" applyBorder="1" applyAlignment="1">
      <alignment horizontal="center" vertical="center" shrinkToFit="1"/>
    </xf>
    <xf numFmtId="0" fontId="13" fillId="13" borderId="13" xfId="2" applyNumberFormat="1" applyFont="1" applyFill="1" applyBorder="1" applyAlignment="1">
      <alignment horizontal="center" vertical="center" shrinkToFit="1"/>
    </xf>
    <xf numFmtId="0" fontId="13" fillId="13" borderId="42" xfId="2" applyNumberFormat="1" applyFont="1" applyFill="1" applyBorder="1" applyAlignment="1">
      <alignment horizontal="center" vertical="center" shrinkToFit="1"/>
    </xf>
    <xf numFmtId="0" fontId="11" fillId="9" borderId="3" xfId="16" applyNumberFormat="1" applyFont="1" applyFill="1" applyBorder="1" applyAlignment="1">
      <alignment horizontal="center" vertical="center"/>
    </xf>
    <xf numFmtId="0" fontId="11" fillId="9" borderId="9" xfId="16" applyNumberFormat="1" applyFont="1" applyFill="1" applyBorder="1" applyAlignment="1">
      <alignment horizontal="center" vertical="center"/>
    </xf>
    <xf numFmtId="0" fontId="11" fillId="9" borderId="14" xfId="16" applyNumberFormat="1" applyFont="1" applyFill="1" applyBorder="1" applyAlignment="1">
      <alignment horizontal="center" vertical="center"/>
    </xf>
    <xf numFmtId="0" fontId="15" fillId="9" borderId="3" xfId="16" applyNumberFormat="1" applyFont="1" applyFill="1" applyBorder="1" applyAlignment="1" applyProtection="1">
      <alignment horizontal="center" vertical="center" shrinkToFit="1"/>
    </xf>
    <xf numFmtId="0" fontId="15" fillId="9" borderId="9" xfId="16" applyNumberFormat="1" applyFont="1" applyFill="1" applyBorder="1">
      <alignment vertical="center"/>
    </xf>
    <xf numFmtId="0" fontId="15" fillId="9" borderId="14" xfId="16" applyNumberFormat="1" applyFont="1" applyFill="1" applyBorder="1" applyAlignment="1" applyProtection="1">
      <alignment horizontal="center" vertical="center"/>
    </xf>
    <xf numFmtId="0" fontId="18" fillId="9" borderId="3" xfId="5" applyNumberFormat="1" applyFont="1" applyFill="1" applyBorder="1" applyAlignment="1">
      <alignment horizontal="center" vertical="center" shrinkToFit="1"/>
    </xf>
    <xf numFmtId="0" fontId="18" fillId="9" borderId="9" xfId="5" applyNumberFormat="1" applyFont="1" applyFill="1" applyBorder="1" applyAlignment="1">
      <alignment horizontal="center" vertical="center" shrinkToFit="1"/>
    </xf>
    <xf numFmtId="0" fontId="18" fillId="0" borderId="3" xfId="12" applyFont="1" applyFill="1" applyBorder="1" applyAlignment="1">
      <alignment horizontal="center" vertical="center" shrinkToFit="1"/>
    </xf>
    <xf numFmtId="0" fontId="18" fillId="0" borderId="9" xfId="12" applyFont="1" applyFill="1" applyBorder="1" applyAlignment="1">
      <alignment horizontal="center" vertical="center" shrinkToFit="1"/>
    </xf>
    <xf numFmtId="180" fontId="18" fillId="9" borderId="3" xfId="12" applyNumberFormat="1" applyFont="1" applyFill="1" applyBorder="1" applyAlignment="1">
      <alignment horizontal="center" vertical="center" shrinkToFit="1"/>
    </xf>
    <xf numFmtId="180" fontId="18" fillId="9" borderId="9" xfId="12" applyNumberFormat="1" applyFont="1" applyFill="1" applyBorder="1" applyAlignment="1">
      <alignment horizontal="center" vertical="center" shrinkToFit="1"/>
    </xf>
    <xf numFmtId="0" fontId="15" fillId="9" borderId="3" xfId="16" applyNumberFormat="1" applyFont="1" applyFill="1" applyBorder="1" applyAlignment="1" applyProtection="1">
      <alignment horizontal="center" vertical="center"/>
    </xf>
    <xf numFmtId="0" fontId="15" fillId="9" borderId="9" xfId="16" applyNumberFormat="1" applyFont="1" applyFill="1" applyBorder="1" applyAlignment="1" applyProtection="1">
      <alignment horizontal="center" vertical="center"/>
    </xf>
    <xf numFmtId="0" fontId="18" fillId="9" borderId="3" xfId="13" applyNumberFormat="1" applyFont="1" applyFill="1" applyBorder="1" applyAlignment="1">
      <alignment horizontal="center" vertical="center"/>
    </xf>
    <xf numFmtId="0" fontId="18" fillId="9" borderId="9" xfId="13" applyNumberFormat="1" applyFont="1" applyFill="1" applyBorder="1" applyAlignment="1">
      <alignment horizontal="center" vertical="center"/>
    </xf>
    <xf numFmtId="0" fontId="16" fillId="9" borderId="4" xfId="16" applyNumberFormat="1" applyFont="1" applyFill="1" applyBorder="1" applyAlignment="1" applyProtection="1">
      <alignment horizontal="center" vertical="center" shrinkToFit="1"/>
    </xf>
    <xf numFmtId="0" fontId="16" fillId="9" borderId="5" xfId="16" applyNumberFormat="1" applyFont="1" applyFill="1" applyBorder="1" applyAlignment="1" applyProtection="1">
      <alignment horizontal="center" vertical="center" shrinkToFit="1"/>
    </xf>
    <xf numFmtId="0" fontId="16" fillId="9" borderId="6" xfId="16" applyNumberFormat="1" applyFont="1" applyFill="1" applyBorder="1" applyAlignment="1" applyProtection="1">
      <alignment horizontal="center" vertical="center" shrinkToFit="1"/>
    </xf>
    <xf numFmtId="0" fontId="16" fillId="9" borderId="1" xfId="16" applyNumberFormat="1" applyFont="1" applyFill="1" applyBorder="1" applyAlignment="1" applyProtection="1">
      <alignment horizontal="center" vertical="center" shrinkToFit="1"/>
    </xf>
    <xf numFmtId="0" fontId="16" fillId="9" borderId="2" xfId="16" applyNumberFormat="1" applyFont="1" applyFill="1" applyBorder="1" applyAlignment="1" applyProtection="1">
      <alignment horizontal="center" vertical="center" shrinkToFit="1"/>
    </xf>
    <xf numFmtId="0" fontId="16" fillId="9" borderId="10" xfId="16" applyNumberFormat="1" applyFont="1" applyFill="1" applyBorder="1" applyAlignment="1" applyProtection="1">
      <alignment horizontal="center" vertical="center" shrinkToFit="1"/>
    </xf>
    <xf numFmtId="0" fontId="13" fillId="9" borderId="35" xfId="16" applyNumberFormat="1" applyFont="1" applyFill="1" applyBorder="1" applyAlignment="1">
      <alignment horizontal="center" vertical="center" shrinkToFit="1"/>
    </xf>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13" fillId="9" borderId="36" xfId="16" applyNumberFormat="1" applyFont="1" applyFill="1" applyBorder="1" applyAlignment="1">
      <alignment horizontal="center" vertical="center" shrinkToFit="1"/>
    </xf>
    <xf numFmtId="0" fontId="13" fillId="9" borderId="37" xfId="16" applyNumberFormat="1" applyFont="1" applyFill="1" applyBorder="1" applyAlignment="1">
      <alignment horizontal="center" vertical="center" shrinkToFit="1"/>
    </xf>
    <xf numFmtId="0" fontId="13" fillId="9" borderId="38" xfId="16" applyNumberFormat="1" applyFont="1" applyFill="1" applyBorder="1" applyAlignment="1">
      <alignment horizontal="center" vertical="center" shrinkToFit="1"/>
    </xf>
    <xf numFmtId="0" fontId="13" fillId="9" borderId="39" xfId="16" applyNumberFormat="1" applyFont="1" applyFill="1" applyBorder="1" applyAlignment="1">
      <alignment horizontal="center" vertical="center" shrinkToFit="1"/>
    </xf>
    <xf numFmtId="0" fontId="13" fillId="9" borderId="40" xfId="16" applyNumberFormat="1" applyFont="1" applyFill="1" applyBorder="1" applyAlignment="1">
      <alignment horizontal="center" vertical="center" shrinkToFit="1"/>
    </xf>
    <xf numFmtId="0" fontId="13" fillId="0" borderId="35" xfId="16" applyNumberFormat="1" applyFont="1" applyFill="1" applyBorder="1" applyAlignment="1">
      <alignment horizontal="center" vertical="center" shrinkToFit="1"/>
    </xf>
    <xf numFmtId="0" fontId="13" fillId="0" borderId="36" xfId="16" applyNumberFormat="1" applyFont="1" applyFill="1" applyBorder="1" applyAlignment="1">
      <alignment horizontal="center" vertical="center" shrinkToFit="1"/>
    </xf>
    <xf numFmtId="0" fontId="13" fillId="0" borderId="37" xfId="16" applyNumberFormat="1" applyFont="1" applyFill="1" applyBorder="1" applyAlignment="1">
      <alignment horizontal="center" vertical="center" shrinkToFit="1"/>
    </xf>
    <xf numFmtId="0" fontId="13" fillId="0" borderId="38" xfId="16" applyNumberFormat="1" applyFont="1" applyFill="1" applyBorder="1" applyAlignment="1">
      <alignment horizontal="center" vertical="center" shrinkToFit="1"/>
    </xf>
    <xf numFmtId="0" fontId="13" fillId="0" borderId="39" xfId="16" applyNumberFormat="1" applyFont="1" applyFill="1" applyBorder="1" applyAlignment="1">
      <alignment horizontal="center" vertical="center" shrinkToFit="1"/>
    </xf>
    <xf numFmtId="0" fontId="13" fillId="0" borderId="40" xfId="16" applyNumberFormat="1" applyFont="1" applyFill="1" applyBorder="1" applyAlignment="1">
      <alignment horizontal="center" vertical="center" shrinkToFit="1"/>
    </xf>
    <xf numFmtId="0" fontId="21" fillId="0" borderId="0" xfId="16" applyFont="1" applyFill="1" applyAlignment="1">
      <alignment horizontal="center" vertical="center"/>
    </xf>
    <xf numFmtId="0" fontId="11" fillId="0" borderId="14" xfId="16" applyNumberFormat="1" applyFont="1" applyFill="1" applyBorder="1" applyAlignment="1">
      <alignment horizontal="center" vertical="center" shrinkToFit="1"/>
    </xf>
    <xf numFmtId="0" fontId="18" fillId="0" borderId="3" xfId="12" applyNumberFormat="1" applyFont="1" applyFill="1" applyBorder="1" applyAlignment="1">
      <alignment horizontal="center" vertical="center"/>
    </xf>
    <xf numFmtId="0" fontId="18" fillId="0" borderId="9" xfId="12" applyNumberFormat="1" applyFont="1" applyFill="1" applyBorder="1" applyAlignment="1">
      <alignment horizontal="center" vertical="center"/>
    </xf>
    <xf numFmtId="0" fontId="10" fillId="0" borderId="0" xfId="2" applyFont="1" applyAlignment="1">
      <alignment horizontal="center" vertical="center"/>
    </xf>
    <xf numFmtId="0" fontId="7" fillId="0" borderId="3" xfId="2" applyFont="1" applyFill="1" applyBorder="1" applyAlignment="1">
      <alignment horizontal="center" vertical="center"/>
    </xf>
    <xf numFmtId="0" fontId="7" fillId="0" borderId="9" xfId="2" applyFont="1" applyFill="1" applyBorder="1" applyAlignment="1">
      <alignment horizontal="center" vertical="center"/>
    </xf>
    <xf numFmtId="0" fontId="6" fillId="0" borderId="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1"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8"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29" xfId="0" applyFont="1" applyFill="1" applyBorder="1" applyAlignment="1">
      <alignment horizontal="center" vertical="center"/>
    </xf>
    <xf numFmtId="0" fontId="7" fillId="6" borderId="26"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10"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4"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2" xfId="0" applyFont="1" applyFill="1" applyBorder="1" applyAlignment="1">
      <alignment horizontal="center" vertical="center"/>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22"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10" xfId="0" applyFont="1" applyFill="1" applyBorder="1" applyAlignment="1">
      <alignment horizontal="center" vertical="center"/>
    </xf>
    <xf numFmtId="0" fontId="1" fillId="0" borderId="0" xfId="3" applyFont="1" applyFill="1" applyAlignment="1">
      <alignment vertical="center"/>
    </xf>
    <xf numFmtId="0" fontId="1" fillId="0" borderId="0" xfId="3" applyFont="1" applyFill="1" applyAlignment="1">
      <alignment horizontal="right" vertical="center"/>
    </xf>
    <xf numFmtId="0" fontId="2" fillId="2" borderId="0" xfId="3" applyFont="1" applyFill="1" applyAlignment="1">
      <alignment horizontal="center" vertical="center"/>
    </xf>
    <xf numFmtId="0" fontId="1" fillId="0" borderId="1" xfId="3" applyFont="1" applyFill="1" applyBorder="1" applyAlignment="1">
      <alignment horizontal="left" vertical="center" wrapText="1"/>
    </xf>
    <xf numFmtId="0" fontId="1" fillId="0" borderId="2" xfId="3" applyFont="1" applyFill="1" applyBorder="1" applyAlignment="1">
      <alignment horizontal="left" vertical="center" wrapText="1"/>
    </xf>
    <xf numFmtId="0" fontId="1" fillId="0" borderId="10" xfId="3" applyFont="1" applyFill="1" applyBorder="1" applyAlignment="1">
      <alignment horizontal="left" vertical="center" wrapText="1"/>
    </xf>
    <xf numFmtId="0" fontId="1" fillId="0" borderId="7" xfId="3" applyFont="1" applyFill="1" applyBorder="1" applyAlignment="1">
      <alignment horizontal="left" vertical="top" wrapText="1"/>
    </xf>
    <xf numFmtId="0" fontId="1" fillId="0" borderId="8" xfId="3" applyFont="1" applyFill="1" applyBorder="1" applyAlignment="1">
      <alignment horizontal="left" vertical="top" wrapText="1"/>
    </xf>
    <xf numFmtId="0" fontId="1" fillId="0" borderId="19" xfId="3" applyFont="1" applyFill="1" applyBorder="1" applyAlignment="1">
      <alignment horizontal="left" vertical="top" wrapText="1"/>
    </xf>
    <xf numFmtId="0" fontId="1" fillId="0" borderId="7" xfId="3" applyFont="1" applyFill="1" applyBorder="1" applyAlignment="1">
      <alignment horizontal="center" vertical="center"/>
    </xf>
    <xf numFmtId="0" fontId="1" fillId="0" borderId="8" xfId="3" applyFont="1" applyFill="1" applyBorder="1" applyAlignment="1">
      <alignment horizontal="center" vertical="center"/>
    </xf>
    <xf numFmtId="0" fontId="1" fillId="0" borderId="19" xfId="3" applyFont="1" applyFill="1" applyBorder="1" applyAlignment="1">
      <alignment horizontal="center" vertical="center"/>
    </xf>
    <xf numFmtId="0" fontId="3" fillId="3" borderId="7" xfId="3" applyFont="1" applyFill="1" applyBorder="1" applyAlignment="1">
      <alignment horizontal="center" vertical="center"/>
    </xf>
    <xf numFmtId="0" fontId="3" fillId="3" borderId="8" xfId="3" applyFont="1" applyFill="1" applyBorder="1" applyAlignment="1">
      <alignment horizontal="center" vertical="center"/>
    </xf>
    <xf numFmtId="0" fontId="3" fillId="3" borderId="19" xfId="3" applyFont="1" applyFill="1" applyBorder="1" applyAlignment="1">
      <alignment horizontal="center" vertical="center"/>
    </xf>
    <xf numFmtId="0" fontId="3" fillId="0" borderId="7" xfId="3" applyFont="1" applyFill="1" applyBorder="1" applyAlignment="1">
      <alignment horizontal="left" vertical="center"/>
    </xf>
    <xf numFmtId="0" fontId="3" fillId="0" borderId="8" xfId="3" applyFont="1" applyFill="1" applyBorder="1" applyAlignment="1">
      <alignment horizontal="left" vertical="center"/>
    </xf>
    <xf numFmtId="0" fontId="3" fillId="0" borderId="19" xfId="3" applyFont="1" applyFill="1" applyBorder="1" applyAlignment="1">
      <alignment horizontal="left" vertical="center"/>
    </xf>
    <xf numFmtId="0" fontId="3" fillId="0" borderId="7" xfId="3" applyFont="1" applyFill="1" applyBorder="1" applyAlignment="1">
      <alignment horizontal="left" vertical="center" wrapText="1"/>
    </xf>
    <xf numFmtId="0" fontId="3" fillId="0" borderId="8" xfId="3" applyFont="1" applyFill="1" applyBorder="1" applyAlignment="1">
      <alignment horizontal="left" vertical="center" wrapText="1"/>
    </xf>
    <xf numFmtId="0" fontId="3" fillId="0" borderId="19" xfId="3" applyFont="1" applyFill="1" applyBorder="1" applyAlignment="1">
      <alignment horizontal="left" vertical="center" wrapText="1"/>
    </xf>
    <xf numFmtId="0" fontId="4" fillId="0" borderId="0" xfId="3" applyFont="1" applyFill="1" applyAlignment="1">
      <alignment horizontal="center" vertical="center"/>
    </xf>
    <xf numFmtId="0" fontId="1" fillId="0" borderId="2" xfId="3" applyFont="1" applyFill="1" applyBorder="1" applyAlignment="1">
      <alignment vertical="center"/>
    </xf>
    <xf numFmtId="0" fontId="1" fillId="3" borderId="3" xfId="3" applyFont="1" applyFill="1" applyBorder="1" applyAlignment="1">
      <alignment horizontal="center" vertical="center" shrinkToFit="1"/>
    </xf>
    <xf numFmtId="0" fontId="1" fillId="3" borderId="9" xfId="3" applyFont="1" applyFill="1" applyBorder="1" applyAlignment="1">
      <alignment horizontal="center" vertical="center" shrinkToFit="1"/>
    </xf>
    <xf numFmtId="0" fontId="1" fillId="3" borderId="15" xfId="3" applyFont="1" applyFill="1" applyBorder="1" applyAlignment="1">
      <alignment horizontal="center" vertical="center" wrapText="1" shrinkToFit="1"/>
    </xf>
    <xf numFmtId="0" fontId="1" fillId="3" borderId="9" xfId="3" applyFont="1" applyFill="1" applyBorder="1" applyAlignment="1">
      <alignment horizontal="center" vertical="center" wrapText="1" shrinkToFit="1"/>
    </xf>
    <xf numFmtId="0" fontId="3" fillId="0" borderId="4" xfId="3" applyFont="1" applyFill="1" applyBorder="1" applyAlignment="1">
      <alignment horizontal="center" vertical="center" shrinkToFit="1"/>
    </xf>
    <xf numFmtId="0" fontId="3" fillId="0" borderId="5"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3" fillId="0" borderId="1" xfId="3" applyFont="1" applyFill="1" applyBorder="1" applyAlignment="1">
      <alignment horizontal="center" vertical="center" shrinkToFit="1"/>
    </xf>
    <xf numFmtId="0" fontId="3" fillId="0" borderId="2" xfId="3" applyFont="1" applyFill="1" applyBorder="1" applyAlignment="1">
      <alignment horizontal="center" vertical="center" shrinkToFit="1"/>
    </xf>
    <xf numFmtId="0" fontId="3" fillId="0" borderId="10" xfId="3" applyFont="1" applyFill="1" applyBorder="1" applyAlignment="1">
      <alignment horizontal="center" vertical="center" shrinkToFit="1"/>
    </xf>
    <xf numFmtId="0" fontId="3" fillId="0" borderId="16" xfId="3" applyFont="1" applyFill="1" applyBorder="1" applyAlignment="1">
      <alignment horizontal="center" vertical="center" shrinkToFit="1"/>
    </xf>
    <xf numFmtId="0" fontId="3" fillId="0" borderId="17" xfId="3" applyFont="1" applyFill="1" applyBorder="1" applyAlignment="1">
      <alignment horizontal="center" vertical="center" shrinkToFit="1"/>
    </xf>
    <xf numFmtId="0" fontId="3" fillId="0" borderId="18" xfId="3" applyFont="1" applyFill="1" applyBorder="1" applyAlignment="1">
      <alignment horizontal="center" vertical="center" shrinkToFit="1"/>
    </xf>
    <xf numFmtId="0" fontId="3" fillId="0" borderId="4" xfId="3" applyFont="1" applyFill="1" applyBorder="1" applyAlignment="1">
      <alignment horizontal="left" vertical="top" wrapText="1"/>
    </xf>
    <xf numFmtId="0" fontId="3" fillId="0" borderId="5" xfId="3" applyFont="1" applyFill="1" applyBorder="1" applyAlignment="1">
      <alignment horizontal="left" vertical="top" wrapText="1"/>
    </xf>
    <xf numFmtId="0" fontId="3" fillId="0" borderId="1" xfId="3" applyFont="1" applyFill="1" applyBorder="1" applyAlignment="1">
      <alignment horizontal="left" vertical="top" wrapText="1"/>
    </xf>
    <xf numFmtId="0" fontId="3" fillId="0" borderId="2" xfId="3" applyFont="1" applyFill="1" applyBorder="1" applyAlignment="1">
      <alignment horizontal="left" vertical="top" wrapText="1"/>
    </xf>
  </cellXfs>
  <cellStyles count="20">
    <cellStyle name="Normal - Style1" xfId="1" xr:uid="{00000000-0005-0000-0000-00000B000000}"/>
    <cellStyle name="Normal_Co-wide Monthly" xfId="7" xr:uid="{00000000-0005-0000-0000-000037000000}"/>
    <cellStyle name="ハイパーリンク 2" xfId="8" xr:uid="{00000000-0005-0000-0000-000038000000}"/>
    <cellStyle name="ハイパーリンク 3" xfId="9" xr:uid="{00000000-0005-0000-0000-000039000000}"/>
    <cellStyle name="桁区切り 2" xfId="5" xr:uid="{00000000-0005-0000-0000-00002C000000}"/>
    <cellStyle name="標準" xfId="0" builtinId="0"/>
    <cellStyle name="標準 2" xfId="10" xr:uid="{00000000-0005-0000-0000-00003A000000}"/>
    <cellStyle name="標準 2 2" xfId="11" xr:uid="{00000000-0005-0000-0000-00003B000000}"/>
    <cellStyle name="標準 2 2 2" xfId="12" xr:uid="{00000000-0005-0000-0000-00003C000000}"/>
    <cellStyle name="標準 2 2 2 2" xfId="13" xr:uid="{00000000-0005-0000-0000-00003D000000}"/>
    <cellStyle name="標準 2 3" xfId="4" xr:uid="{00000000-0005-0000-0000-000022000000}"/>
    <cellStyle name="標準 2 4" xfId="2" xr:uid="{00000000-0005-0000-0000-00000C000000}"/>
    <cellStyle name="標準 2_新規 Microsoft Office Excel ワークシート0" xfId="14" xr:uid="{00000000-0005-0000-0000-00003E000000}"/>
    <cellStyle name="標準 3" xfId="15" xr:uid="{00000000-0005-0000-0000-00003F000000}"/>
    <cellStyle name="標準 4" xfId="3" xr:uid="{00000000-0005-0000-0000-00000F000000}"/>
    <cellStyle name="標準 4 2" xfId="6" xr:uid="{00000000-0005-0000-0000-000031000000}"/>
    <cellStyle name="標準 5" xfId="16" xr:uid="{00000000-0005-0000-0000-000040000000}"/>
    <cellStyle name="標準 6" xfId="17" xr:uid="{00000000-0005-0000-0000-000041000000}"/>
    <cellStyle name="標準 6 2" xfId="18" xr:uid="{00000000-0005-0000-0000-000042000000}"/>
    <cellStyle name="未定義" xfId="19" xr:uid="{00000000-0005-0000-0000-00004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color rgb="FFCCFFCC"/>
      <color rgb="FFFF99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57150</xdr:colOff>
      <xdr:row>7</xdr:row>
      <xdr:rowOff>133350</xdr:rowOff>
    </xdr:from>
    <xdr:to>
      <xdr:col>28</xdr:col>
      <xdr:colOff>66675</xdr:colOff>
      <xdr:row>10</xdr:row>
      <xdr:rowOff>152400</xdr:rowOff>
    </xdr:to>
    <xdr:cxnSp macro="">
      <xdr:nvCxnSpPr>
        <xdr:cNvPr id="2" name="直線矢印コネクタ 1">
          <a:extLst>
            <a:ext uri="{FF2B5EF4-FFF2-40B4-BE49-F238E27FC236}">
              <a16:creationId xmlns:a16="http://schemas.microsoft.com/office/drawing/2014/main" id="{00000000-0008-0000-0A00-000002000000}"/>
            </a:ext>
          </a:extLst>
        </xdr:cNvPr>
        <xdr:cNvCxnSpPr/>
      </xdr:nvCxnSpPr>
      <xdr:spPr>
        <a:xfrm flipH="1">
          <a:off x="7515225" y="1400175"/>
          <a:ext cx="285750" cy="590550"/>
        </a:xfrm>
        <a:prstGeom prst="straightConnector1">
          <a:avLst/>
        </a:prstGeom>
        <a:ln w="31750" cmpd="sng">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257175</xdr:colOff>
      <xdr:row>6</xdr:row>
      <xdr:rowOff>85724</xdr:rowOff>
    </xdr:from>
    <xdr:to>
      <xdr:col>31</xdr:col>
      <xdr:colOff>228600</xdr:colOff>
      <xdr:row>9</xdr:row>
      <xdr:rowOff>28575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439025" y="1170940"/>
          <a:ext cx="1352550" cy="505460"/>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kumimoji="1" lang="ja-JP" altLang="en-US" sz="1100"/>
            <a:t>駐車禁止  守ってください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57"/>
  <sheetViews>
    <sheetView view="pageBreakPreview" zoomScaleNormal="90" zoomScaleSheetLayoutView="100" workbookViewId="0">
      <selection activeCell="B2" sqref="B2:L2"/>
    </sheetView>
  </sheetViews>
  <sheetFormatPr defaultColWidth="9" defaultRowHeight="13.5" x14ac:dyDescent="0.15"/>
  <cols>
    <col min="1" max="1" width="1.875" style="241" customWidth="1"/>
    <col min="2" max="2" width="4.75" style="241" customWidth="1"/>
    <col min="3" max="3" width="11.125" style="241" customWidth="1"/>
    <col min="4" max="4" width="9" style="241"/>
    <col min="5" max="5" width="9.25" style="241" customWidth="1"/>
    <col min="6" max="11" width="9" style="241"/>
    <col min="12" max="12" width="9" style="241" customWidth="1"/>
    <col min="13" max="16384" width="9" style="241"/>
  </cols>
  <sheetData>
    <row r="2" spans="1:12" ht="32.25" customHeight="1" x14ac:dyDescent="0.25">
      <c r="B2" s="256" t="s">
        <v>0</v>
      </c>
      <c r="C2" s="256"/>
      <c r="D2" s="256"/>
      <c r="E2" s="256"/>
      <c r="F2" s="256"/>
      <c r="G2" s="256"/>
      <c r="H2" s="256"/>
      <c r="I2" s="256"/>
      <c r="J2" s="256"/>
      <c r="K2" s="256"/>
      <c r="L2" s="256"/>
    </row>
    <row r="3" spans="1:12" x14ac:dyDescent="0.15">
      <c r="A3" s="141"/>
      <c r="B3" s="141"/>
      <c r="C3" s="141"/>
      <c r="D3" s="141"/>
      <c r="E3" s="141"/>
      <c r="F3" s="141"/>
      <c r="G3" s="141"/>
      <c r="H3" s="141"/>
      <c r="I3" s="141"/>
      <c r="J3" s="141"/>
      <c r="K3" s="141"/>
    </row>
    <row r="4" spans="1:12" x14ac:dyDescent="0.15">
      <c r="A4" s="141"/>
      <c r="B4" s="242" t="s">
        <v>1</v>
      </c>
      <c r="C4" s="141" t="s">
        <v>2</v>
      </c>
      <c r="D4" s="141" t="s">
        <v>3</v>
      </c>
      <c r="F4" s="141"/>
      <c r="G4" s="141"/>
      <c r="H4" s="141"/>
      <c r="I4" s="141"/>
      <c r="J4" s="141"/>
      <c r="K4" s="141"/>
    </row>
    <row r="5" spans="1:12" x14ac:dyDescent="0.15">
      <c r="A5" s="141"/>
      <c r="B5" s="141"/>
      <c r="C5" s="141"/>
      <c r="D5" s="141"/>
      <c r="E5" s="141"/>
      <c r="F5" s="141"/>
      <c r="G5" s="141"/>
      <c r="H5" s="141"/>
      <c r="I5" s="141"/>
      <c r="J5" s="141"/>
      <c r="K5" s="141"/>
    </row>
    <row r="6" spans="1:12" x14ac:dyDescent="0.15">
      <c r="A6" s="141"/>
      <c r="B6" s="242" t="s">
        <v>4</v>
      </c>
      <c r="C6" s="241" t="s">
        <v>5</v>
      </c>
      <c r="D6" s="141" t="s">
        <v>6</v>
      </c>
      <c r="E6" s="141"/>
      <c r="F6" s="141"/>
      <c r="G6" s="141"/>
      <c r="H6" s="141"/>
      <c r="I6" s="141"/>
      <c r="J6" s="141"/>
      <c r="K6" s="141"/>
    </row>
    <row r="7" spans="1:12" x14ac:dyDescent="0.15">
      <c r="A7" s="141"/>
      <c r="B7" s="141"/>
      <c r="C7" s="141"/>
      <c r="D7" s="141"/>
      <c r="E7" s="141"/>
      <c r="F7" s="141"/>
      <c r="G7" s="141"/>
      <c r="H7" s="141"/>
      <c r="I7" s="141"/>
      <c r="J7" s="141"/>
      <c r="K7" s="141"/>
    </row>
    <row r="8" spans="1:12" x14ac:dyDescent="0.15">
      <c r="A8" s="141"/>
      <c r="B8" s="242" t="s">
        <v>7</v>
      </c>
      <c r="C8" s="141" t="s">
        <v>8</v>
      </c>
      <c r="D8" s="141" t="s">
        <v>9</v>
      </c>
      <c r="E8" s="141" t="s">
        <v>10</v>
      </c>
      <c r="F8" s="141"/>
      <c r="G8" s="141"/>
      <c r="H8" s="141"/>
      <c r="I8" s="141"/>
      <c r="J8" s="141"/>
      <c r="K8" s="141"/>
    </row>
    <row r="9" spans="1:12" x14ac:dyDescent="0.15">
      <c r="A9" s="141"/>
      <c r="B9" s="141"/>
      <c r="C9" s="141"/>
      <c r="D9" s="141" t="s">
        <v>11</v>
      </c>
      <c r="E9" s="141" t="s">
        <v>12</v>
      </c>
      <c r="F9" s="141"/>
      <c r="G9" s="141"/>
      <c r="H9" s="141"/>
      <c r="I9" s="141"/>
      <c r="J9" s="141"/>
      <c r="K9" s="141"/>
    </row>
    <row r="10" spans="1:12" x14ac:dyDescent="0.15">
      <c r="A10" s="141"/>
      <c r="B10" s="141"/>
      <c r="C10" s="141"/>
      <c r="D10" s="141" t="s">
        <v>13</v>
      </c>
      <c r="E10" s="141" t="s">
        <v>14</v>
      </c>
      <c r="F10" s="243"/>
      <c r="G10" s="243"/>
      <c r="H10" s="141"/>
      <c r="I10" s="141"/>
      <c r="J10" s="141"/>
      <c r="K10" s="141"/>
    </row>
    <row r="11" spans="1:12" ht="14.25" x14ac:dyDescent="0.15">
      <c r="B11" s="141"/>
      <c r="C11" s="141"/>
      <c r="D11" s="141" t="s">
        <v>15</v>
      </c>
      <c r="E11" s="141" t="s">
        <v>16</v>
      </c>
      <c r="F11" s="141"/>
      <c r="G11" s="141"/>
      <c r="H11" s="244"/>
      <c r="I11" s="244"/>
      <c r="J11" s="244"/>
    </row>
    <row r="12" spans="1:12" ht="14.25" x14ac:dyDescent="0.15">
      <c r="B12" s="242"/>
      <c r="D12" s="141" t="s">
        <v>17</v>
      </c>
      <c r="E12" s="141" t="s">
        <v>18</v>
      </c>
      <c r="F12" s="141"/>
      <c r="G12" s="141"/>
      <c r="H12" s="244"/>
      <c r="I12" s="244"/>
      <c r="J12" s="244"/>
    </row>
    <row r="13" spans="1:12" ht="14.25" x14ac:dyDescent="0.15">
      <c r="B13" s="242"/>
      <c r="D13" s="141" t="s">
        <v>19</v>
      </c>
      <c r="E13" s="141" t="s">
        <v>20</v>
      </c>
      <c r="F13" s="141"/>
      <c r="G13" s="141"/>
      <c r="H13" s="244"/>
      <c r="I13" s="244"/>
      <c r="J13" s="244"/>
    </row>
    <row r="14" spans="1:12" ht="14.25" x14ac:dyDescent="0.15">
      <c r="B14" s="242"/>
      <c r="D14" s="241" t="s">
        <v>21</v>
      </c>
      <c r="E14" s="141" t="s">
        <v>22</v>
      </c>
      <c r="F14" s="141"/>
      <c r="G14" s="141"/>
      <c r="H14" s="244"/>
      <c r="I14" s="244"/>
      <c r="J14" s="244"/>
    </row>
    <row r="15" spans="1:12" ht="14.25" x14ac:dyDescent="0.15">
      <c r="B15" s="242"/>
      <c r="D15" s="243" t="s">
        <v>23</v>
      </c>
      <c r="E15" s="141"/>
      <c r="F15" s="141"/>
      <c r="G15" s="141"/>
      <c r="H15" s="244"/>
      <c r="I15" s="244"/>
      <c r="J15" s="244"/>
    </row>
    <row r="16" spans="1:12" ht="14.25" x14ac:dyDescent="0.15">
      <c r="B16" s="242"/>
      <c r="F16" s="141"/>
      <c r="G16" s="141"/>
      <c r="H16" s="244"/>
      <c r="I16" s="244"/>
      <c r="J16" s="244"/>
    </row>
    <row r="17" spans="2:13" ht="14.25" x14ac:dyDescent="0.15">
      <c r="B17" s="242" t="s">
        <v>24</v>
      </c>
      <c r="C17" s="241" t="s">
        <v>25</v>
      </c>
      <c r="D17" s="141" t="s">
        <v>26</v>
      </c>
      <c r="E17" s="141"/>
      <c r="F17" s="141"/>
      <c r="G17" s="141"/>
      <c r="H17" s="244"/>
      <c r="I17" s="244"/>
      <c r="J17" s="244"/>
    </row>
    <row r="18" spans="2:13" ht="14.25" x14ac:dyDescent="0.15">
      <c r="B18" s="242"/>
      <c r="D18" s="141" t="s">
        <v>27</v>
      </c>
      <c r="E18" s="141"/>
      <c r="F18" s="141"/>
      <c r="G18" s="141"/>
      <c r="H18" s="244"/>
      <c r="I18" s="244"/>
      <c r="J18" s="244"/>
    </row>
    <row r="19" spans="2:13" ht="14.25" x14ac:dyDescent="0.15">
      <c r="B19" s="242"/>
      <c r="D19" s="141" t="s">
        <v>28</v>
      </c>
      <c r="E19" s="141"/>
      <c r="F19" s="141"/>
      <c r="G19" s="141"/>
      <c r="H19" s="244"/>
      <c r="I19" s="244"/>
      <c r="J19" s="244"/>
    </row>
    <row r="20" spans="2:13" ht="14.25" x14ac:dyDescent="0.15">
      <c r="B20" s="242"/>
      <c r="D20" s="141"/>
      <c r="E20" s="141"/>
      <c r="F20" s="141"/>
      <c r="G20" s="141"/>
      <c r="H20" s="244"/>
      <c r="I20" s="244"/>
      <c r="J20" s="244"/>
    </row>
    <row r="21" spans="2:13" ht="14.25" x14ac:dyDescent="0.15">
      <c r="B21" s="242" t="s">
        <v>29</v>
      </c>
      <c r="C21" s="241" t="s">
        <v>30</v>
      </c>
      <c r="D21" s="141" t="s">
        <v>31</v>
      </c>
      <c r="E21" s="141"/>
      <c r="F21" s="141"/>
      <c r="G21" s="141"/>
      <c r="H21" s="244"/>
      <c r="I21" s="244"/>
      <c r="J21" s="244"/>
    </row>
    <row r="22" spans="2:13" ht="14.25" x14ac:dyDescent="0.15">
      <c r="B22" s="242"/>
      <c r="D22" s="141"/>
      <c r="E22" s="141"/>
      <c r="F22" s="141"/>
      <c r="G22" s="141"/>
      <c r="H22" s="244"/>
      <c r="I22" s="244"/>
      <c r="J22" s="244"/>
    </row>
    <row r="23" spans="2:13" ht="14.25" x14ac:dyDescent="0.15">
      <c r="B23" s="242" t="s">
        <v>32</v>
      </c>
      <c r="C23" s="241" t="s">
        <v>33</v>
      </c>
      <c r="D23" s="141" t="s">
        <v>34</v>
      </c>
      <c r="E23" s="141"/>
      <c r="F23" s="141"/>
      <c r="G23" s="141"/>
      <c r="H23" s="244"/>
      <c r="I23" s="244"/>
      <c r="J23" s="244"/>
    </row>
    <row r="24" spans="2:13" ht="14.25" x14ac:dyDescent="0.15">
      <c r="B24" s="242"/>
      <c r="E24" s="141"/>
      <c r="F24" s="141"/>
      <c r="G24" s="141"/>
      <c r="H24" s="244"/>
      <c r="I24" s="244"/>
      <c r="J24" s="244"/>
    </row>
    <row r="25" spans="2:13" ht="14.25" x14ac:dyDescent="0.15">
      <c r="B25" s="242" t="s">
        <v>35</v>
      </c>
      <c r="C25" s="245" t="s">
        <v>36</v>
      </c>
      <c r="D25" s="141" t="s">
        <v>37</v>
      </c>
      <c r="E25" s="141"/>
      <c r="F25" s="141"/>
      <c r="G25" s="141"/>
      <c r="H25" s="244"/>
      <c r="I25" s="244"/>
      <c r="J25" s="244"/>
    </row>
    <row r="26" spans="2:13" ht="14.25" x14ac:dyDescent="0.15">
      <c r="B26" s="242"/>
      <c r="D26" s="141"/>
      <c r="E26" s="141"/>
      <c r="F26" s="141"/>
      <c r="G26" s="141"/>
      <c r="H26" s="244"/>
      <c r="I26" s="244"/>
      <c r="J26" s="244"/>
    </row>
    <row r="27" spans="2:13" x14ac:dyDescent="0.15">
      <c r="B27" s="242" t="s">
        <v>38</v>
      </c>
      <c r="C27" s="241" t="s">
        <v>39</v>
      </c>
      <c r="D27" s="257" t="s">
        <v>40</v>
      </c>
      <c r="E27" s="257"/>
      <c r="F27" s="257"/>
      <c r="G27" s="257"/>
      <c r="H27" s="257"/>
      <c r="I27" s="257"/>
      <c r="J27" s="257"/>
      <c r="K27" s="257"/>
      <c r="L27" s="257"/>
      <c r="M27" s="257"/>
    </row>
    <row r="28" spans="2:13" x14ac:dyDescent="0.15">
      <c r="B28" s="242"/>
      <c r="D28" s="257" t="s">
        <v>41</v>
      </c>
      <c r="E28" s="257"/>
      <c r="F28" s="257"/>
      <c r="G28" s="257"/>
      <c r="H28" s="257"/>
      <c r="I28" s="257"/>
      <c r="J28" s="257"/>
      <c r="K28" s="257"/>
      <c r="L28" s="257"/>
      <c r="M28" s="257"/>
    </row>
    <row r="29" spans="2:13" ht="14.25" x14ac:dyDescent="0.15">
      <c r="B29" s="242"/>
      <c r="D29" s="141"/>
      <c r="E29" s="141"/>
      <c r="G29" s="141"/>
      <c r="H29" s="244"/>
      <c r="I29" s="244"/>
      <c r="J29" s="244"/>
    </row>
    <row r="30" spans="2:13" ht="14.25" x14ac:dyDescent="0.15">
      <c r="B30" s="242" t="s">
        <v>42</v>
      </c>
      <c r="C30" s="241" t="s">
        <v>43</v>
      </c>
      <c r="D30" s="141" t="s">
        <v>44</v>
      </c>
      <c r="E30" s="141"/>
      <c r="F30" s="141"/>
      <c r="G30" s="141"/>
      <c r="H30" s="244"/>
      <c r="I30" s="244"/>
      <c r="J30" s="244"/>
    </row>
    <row r="31" spans="2:13" ht="14.25" x14ac:dyDescent="0.15">
      <c r="B31" s="242"/>
      <c r="D31" s="141"/>
      <c r="E31" s="141"/>
      <c r="F31" s="141"/>
      <c r="G31" s="241" t="s">
        <v>45</v>
      </c>
      <c r="H31" s="244"/>
      <c r="I31" s="244"/>
      <c r="J31" s="244"/>
    </row>
    <row r="32" spans="2:13" ht="14.25" x14ac:dyDescent="0.15">
      <c r="B32" s="242" t="s">
        <v>46</v>
      </c>
      <c r="C32" s="241" t="s">
        <v>47</v>
      </c>
      <c r="D32" s="141" t="s">
        <v>48</v>
      </c>
      <c r="E32" s="141"/>
      <c r="F32" s="141"/>
      <c r="H32" s="244"/>
      <c r="I32" s="244"/>
      <c r="J32" s="244"/>
    </row>
    <row r="33" spans="2:10" ht="14.25" x14ac:dyDescent="0.15">
      <c r="B33" s="242"/>
      <c r="D33" s="141" t="s">
        <v>49</v>
      </c>
      <c r="E33" s="141"/>
      <c r="F33" s="141"/>
      <c r="H33" s="244"/>
      <c r="I33" s="244"/>
      <c r="J33" s="244"/>
    </row>
    <row r="34" spans="2:10" ht="14.25" x14ac:dyDescent="0.15">
      <c r="B34" s="242"/>
      <c r="D34" s="141"/>
      <c r="E34" s="141"/>
      <c r="F34" s="141"/>
      <c r="H34" s="244"/>
      <c r="I34" s="244"/>
      <c r="J34" s="244"/>
    </row>
    <row r="35" spans="2:10" ht="14.25" x14ac:dyDescent="0.15">
      <c r="B35" s="242" t="s">
        <v>50</v>
      </c>
      <c r="C35" s="241" t="s">
        <v>51</v>
      </c>
      <c r="D35" s="141" t="s">
        <v>52</v>
      </c>
      <c r="E35" s="141"/>
      <c r="F35" s="141"/>
      <c r="H35" s="244"/>
      <c r="I35" s="244"/>
      <c r="J35" s="244"/>
    </row>
    <row r="36" spans="2:10" ht="14.25" x14ac:dyDescent="0.15">
      <c r="B36" s="242"/>
      <c r="D36" s="243" t="s">
        <v>53</v>
      </c>
      <c r="E36" s="141"/>
      <c r="F36" s="141"/>
      <c r="H36" s="244"/>
      <c r="I36" s="244"/>
      <c r="J36" s="244"/>
    </row>
    <row r="37" spans="2:10" ht="14.25" x14ac:dyDescent="0.15">
      <c r="B37" s="242"/>
      <c r="D37" s="141"/>
      <c r="E37" s="141"/>
      <c r="F37" s="141"/>
      <c r="H37" s="244"/>
      <c r="I37" s="244"/>
      <c r="J37" s="244"/>
    </row>
    <row r="38" spans="2:10" ht="14.25" x14ac:dyDescent="0.15">
      <c r="B38" s="241" t="s">
        <v>54</v>
      </c>
      <c r="C38" s="241" t="s">
        <v>55</v>
      </c>
      <c r="D38" s="141" t="s">
        <v>56</v>
      </c>
      <c r="F38" s="141"/>
      <c r="G38" s="241" t="s">
        <v>45</v>
      </c>
      <c r="H38" s="244"/>
      <c r="I38" s="244"/>
      <c r="J38" s="244"/>
    </row>
    <row r="39" spans="2:10" ht="14.25" x14ac:dyDescent="0.15">
      <c r="B39" s="242"/>
      <c r="D39" s="141"/>
      <c r="E39" s="141"/>
      <c r="F39" s="141"/>
      <c r="G39" s="141"/>
      <c r="H39" s="244"/>
      <c r="I39" s="244"/>
      <c r="J39" s="244"/>
    </row>
    <row r="40" spans="2:10" x14ac:dyDescent="0.15">
      <c r="B40" s="241" t="s">
        <v>57</v>
      </c>
      <c r="C40" s="241" t="s">
        <v>58</v>
      </c>
      <c r="D40" s="141" t="s">
        <v>59</v>
      </c>
      <c r="E40" s="141"/>
      <c r="F40" s="141"/>
      <c r="G40" s="141"/>
    </row>
    <row r="41" spans="2:10" x14ac:dyDescent="0.15">
      <c r="E41" s="141"/>
      <c r="F41" s="141"/>
      <c r="G41" s="141"/>
    </row>
    <row r="42" spans="2:10" x14ac:dyDescent="0.15">
      <c r="B42" s="241" t="s">
        <v>60</v>
      </c>
      <c r="C42" s="141" t="s">
        <v>61</v>
      </c>
      <c r="D42" s="246" t="s">
        <v>62</v>
      </c>
      <c r="E42" s="141"/>
      <c r="F42" s="141"/>
      <c r="G42" s="141"/>
    </row>
    <row r="43" spans="2:10" x14ac:dyDescent="0.15">
      <c r="C43" s="141"/>
      <c r="D43" s="141"/>
      <c r="E43" s="141"/>
      <c r="F43" s="141"/>
      <c r="G43" s="141"/>
    </row>
    <row r="44" spans="2:10" x14ac:dyDescent="0.15">
      <c r="B44" s="241" t="s">
        <v>63</v>
      </c>
      <c r="C44" s="141" t="s">
        <v>64</v>
      </c>
      <c r="D44" s="141"/>
      <c r="E44" s="141"/>
      <c r="F44" s="141"/>
      <c r="G44" s="141"/>
    </row>
    <row r="45" spans="2:10" x14ac:dyDescent="0.15">
      <c r="C45" s="141" t="s">
        <v>65</v>
      </c>
      <c r="D45" s="141"/>
      <c r="E45" s="247"/>
      <c r="F45" s="141"/>
      <c r="G45" s="141"/>
    </row>
    <row r="46" spans="2:10" x14ac:dyDescent="0.15">
      <c r="C46" s="241" t="s">
        <v>66</v>
      </c>
      <c r="D46" s="141"/>
      <c r="E46" s="247"/>
      <c r="F46" s="141"/>
      <c r="G46" s="141"/>
    </row>
    <row r="47" spans="2:10" x14ac:dyDescent="0.15">
      <c r="C47" s="141" t="s">
        <v>67</v>
      </c>
      <c r="D47" s="141"/>
      <c r="E47" s="247"/>
      <c r="F47" s="141"/>
      <c r="G47" s="141"/>
    </row>
    <row r="48" spans="2:10" x14ac:dyDescent="0.15">
      <c r="C48" s="141" t="s">
        <v>68</v>
      </c>
      <c r="D48" s="141"/>
      <c r="E48" s="247"/>
      <c r="F48" s="141"/>
      <c r="G48" s="141"/>
    </row>
    <row r="49" spans="3:12" x14ac:dyDescent="0.15">
      <c r="C49" s="241" t="s">
        <v>69</v>
      </c>
      <c r="D49" s="141"/>
      <c r="E49" s="247"/>
      <c r="F49" s="141"/>
      <c r="G49" s="141"/>
    </row>
    <row r="50" spans="3:12" x14ac:dyDescent="0.15">
      <c r="C50" s="141" t="s">
        <v>70</v>
      </c>
      <c r="D50" s="141"/>
      <c r="E50" s="247"/>
      <c r="F50" s="141"/>
      <c r="G50" s="141"/>
    </row>
    <row r="51" spans="3:12" x14ac:dyDescent="0.15">
      <c r="C51" s="141" t="s">
        <v>71</v>
      </c>
      <c r="D51" s="141"/>
      <c r="E51" s="247"/>
      <c r="F51" s="141"/>
      <c r="G51" s="141"/>
    </row>
    <row r="52" spans="3:12" x14ac:dyDescent="0.15">
      <c r="C52" s="141" t="s">
        <v>72</v>
      </c>
      <c r="D52" s="141"/>
      <c r="E52" s="247"/>
      <c r="F52" s="141"/>
      <c r="G52" s="141"/>
    </row>
    <row r="53" spans="3:12" x14ac:dyDescent="0.15">
      <c r="C53" s="241" t="s">
        <v>73</v>
      </c>
      <c r="D53" s="141"/>
      <c r="E53" s="247"/>
      <c r="F53" s="141"/>
      <c r="G53" s="141"/>
    </row>
    <row r="54" spans="3:12" x14ac:dyDescent="0.15">
      <c r="C54" s="248" t="s">
        <v>74</v>
      </c>
      <c r="D54" s="141"/>
      <c r="E54" s="247"/>
      <c r="F54" s="141"/>
      <c r="G54" s="141"/>
    </row>
    <row r="55" spans="3:12" x14ac:dyDescent="0.15">
      <c r="C55" s="249" t="s">
        <v>75</v>
      </c>
      <c r="D55" s="250"/>
      <c r="E55" s="251"/>
      <c r="F55" s="250"/>
      <c r="G55" s="250"/>
      <c r="H55" s="250"/>
      <c r="I55" s="250"/>
      <c r="J55" s="250"/>
      <c r="K55" s="250"/>
      <c r="L55" s="250"/>
    </row>
    <row r="56" spans="3:12" x14ac:dyDescent="0.15">
      <c r="C56" s="249"/>
      <c r="D56" s="141"/>
      <c r="E56" s="247"/>
      <c r="F56" s="141"/>
      <c r="G56" s="141"/>
    </row>
    <row r="57" spans="3:12" x14ac:dyDescent="0.15">
      <c r="D57" s="141"/>
    </row>
  </sheetData>
  <mergeCells count="3">
    <mergeCell ref="B2:L2"/>
    <mergeCell ref="D27:M27"/>
    <mergeCell ref="D28:M28"/>
  </mergeCells>
  <phoneticPr fontId="43"/>
  <pageMargins left="0.7" right="0.7" top="0.75" bottom="0.75" header="0.3" footer="0.3"/>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
  <sheetViews>
    <sheetView zoomScale="85" zoomScaleNormal="85" workbookViewId="0">
      <selection activeCell="Z23" sqref="Z23"/>
    </sheetView>
  </sheetViews>
  <sheetFormatPr defaultColWidth="9" defaultRowHeight="13.5" x14ac:dyDescent="0.15"/>
  <cols>
    <col min="1" max="1" width="9" style="45"/>
    <col min="2" max="2" width="13.125" style="45" customWidth="1"/>
    <col min="3" max="5" width="17.125" style="45" customWidth="1"/>
    <col min="6" max="16384" width="9" style="45"/>
  </cols>
  <sheetData>
    <row r="1" spans="1:5" ht="18.75" x14ac:dyDescent="0.15">
      <c r="B1" s="337" t="s">
        <v>235</v>
      </c>
      <c r="C1" s="337"/>
      <c r="D1" s="337"/>
      <c r="E1" s="337"/>
    </row>
    <row r="2" spans="1:5" ht="17.25" x14ac:dyDescent="0.15">
      <c r="B2" s="338" t="s">
        <v>236</v>
      </c>
      <c r="C2" s="46">
        <v>44737</v>
      </c>
      <c r="D2" s="46">
        <v>44814</v>
      </c>
      <c r="E2" s="46">
        <v>44828</v>
      </c>
    </row>
    <row r="3" spans="1:5" ht="17.25" x14ac:dyDescent="0.15">
      <c r="B3" s="339"/>
      <c r="C3" s="47" t="s">
        <v>15</v>
      </c>
      <c r="D3" s="47" t="s">
        <v>17</v>
      </c>
      <c r="E3" s="47" t="s">
        <v>19</v>
      </c>
    </row>
    <row r="4" spans="1:5" ht="17.25" customHeight="1" x14ac:dyDescent="0.15">
      <c r="B4" s="260" t="s">
        <v>78</v>
      </c>
      <c r="C4" s="48"/>
      <c r="D4" s="48"/>
      <c r="E4" s="48"/>
    </row>
    <row r="5" spans="1:5" ht="17.25" customHeight="1" x14ac:dyDescent="0.2">
      <c r="A5" s="49"/>
      <c r="B5" s="260"/>
      <c r="C5" s="50"/>
      <c r="D5" s="50"/>
      <c r="E5" s="50"/>
    </row>
    <row r="6" spans="1:5" ht="17.25" customHeight="1" x14ac:dyDescent="0.2">
      <c r="A6" s="49"/>
      <c r="B6" s="260" t="s">
        <v>88</v>
      </c>
      <c r="C6" s="48"/>
      <c r="D6" s="48"/>
      <c r="E6" s="48"/>
    </row>
    <row r="7" spans="1:5" ht="17.25" customHeight="1" x14ac:dyDescent="0.2">
      <c r="A7" s="49"/>
      <c r="B7" s="260"/>
      <c r="C7" s="50"/>
      <c r="D7" s="50"/>
      <c r="E7" s="50"/>
    </row>
    <row r="8" spans="1:5" ht="17.25" customHeight="1" x14ac:dyDescent="0.2">
      <c r="A8" s="49"/>
      <c r="B8" s="260" t="s">
        <v>97</v>
      </c>
      <c r="C8" s="48"/>
      <c r="D8" s="48"/>
      <c r="E8" s="48"/>
    </row>
    <row r="9" spans="1:5" ht="17.25" customHeight="1" x14ac:dyDescent="0.2">
      <c r="A9" s="49"/>
      <c r="B9" s="260"/>
      <c r="C9" s="50"/>
      <c r="D9" s="50"/>
      <c r="E9" s="50"/>
    </row>
    <row r="10" spans="1:5" ht="17.25" customHeight="1" x14ac:dyDescent="0.2">
      <c r="A10" s="49"/>
      <c r="B10" s="260" t="s">
        <v>105</v>
      </c>
      <c r="C10" s="48"/>
      <c r="D10" s="48"/>
      <c r="E10" s="48"/>
    </row>
    <row r="11" spans="1:5" ht="17.25" customHeight="1" x14ac:dyDescent="0.2">
      <c r="A11" s="49"/>
      <c r="B11" s="260"/>
      <c r="C11" s="50"/>
      <c r="D11" s="50"/>
      <c r="E11" s="50"/>
    </row>
    <row r="12" spans="1:5" ht="17.25" customHeight="1" x14ac:dyDescent="0.2">
      <c r="A12" s="49"/>
      <c r="B12" s="260" t="s">
        <v>112</v>
      </c>
      <c r="C12" s="48"/>
      <c r="D12" s="48"/>
      <c r="E12" s="48"/>
    </row>
    <row r="13" spans="1:5" ht="17.25" customHeight="1" x14ac:dyDescent="0.2">
      <c r="A13" s="49"/>
      <c r="B13" s="260"/>
      <c r="C13" s="50"/>
      <c r="D13" s="50"/>
      <c r="E13" s="50"/>
    </row>
    <row r="14" spans="1:5" ht="17.25" customHeight="1" x14ac:dyDescent="0.2">
      <c r="A14" s="49"/>
      <c r="B14" s="260" t="s">
        <v>118</v>
      </c>
      <c r="C14" s="48"/>
      <c r="D14" s="48"/>
      <c r="E14" s="48"/>
    </row>
    <row r="15" spans="1:5" ht="17.25" customHeight="1" x14ac:dyDescent="0.2">
      <c r="A15" s="49"/>
      <c r="B15" s="260"/>
      <c r="C15" s="50"/>
      <c r="D15" s="50"/>
      <c r="E15" s="50"/>
    </row>
    <row r="16" spans="1:5" ht="17.25" customHeight="1" x14ac:dyDescent="0.2">
      <c r="A16" s="49"/>
      <c r="B16" s="260" t="s">
        <v>123</v>
      </c>
      <c r="C16" s="48"/>
      <c r="D16" s="48"/>
      <c r="E16" s="48"/>
    </row>
    <row r="17" spans="1:5" ht="17.25" customHeight="1" x14ac:dyDescent="0.2">
      <c r="A17" s="49"/>
      <c r="B17" s="260"/>
      <c r="C17" s="50"/>
      <c r="D17" s="50"/>
      <c r="E17" s="50"/>
    </row>
    <row r="18" spans="1:5" ht="17.25" customHeight="1" x14ac:dyDescent="0.2">
      <c r="A18" s="49"/>
      <c r="B18" s="260" t="s">
        <v>127</v>
      </c>
      <c r="C18" s="48"/>
      <c r="D18" s="48"/>
      <c r="E18" s="48"/>
    </row>
    <row r="19" spans="1:5" ht="17.25" customHeight="1" x14ac:dyDescent="0.2">
      <c r="A19" s="49"/>
      <c r="B19" s="260"/>
      <c r="C19" s="50"/>
      <c r="D19" s="50"/>
      <c r="E19" s="50"/>
    </row>
    <row r="20" spans="1:5" ht="17.25" customHeight="1" x14ac:dyDescent="0.2">
      <c r="A20" s="49"/>
      <c r="B20" s="260" t="s">
        <v>130</v>
      </c>
      <c r="C20" s="48"/>
      <c r="D20" s="48"/>
      <c r="E20" s="48"/>
    </row>
    <row r="21" spans="1:5" ht="17.25" customHeight="1" x14ac:dyDescent="0.2">
      <c r="A21" s="49"/>
      <c r="B21" s="260"/>
      <c r="C21" s="50"/>
      <c r="D21" s="50"/>
      <c r="E21" s="50"/>
    </row>
    <row r="22" spans="1:5" ht="17.25" customHeight="1" x14ac:dyDescent="0.2">
      <c r="A22" s="49"/>
      <c r="B22" s="260" t="s">
        <v>132</v>
      </c>
      <c r="C22" s="48"/>
      <c r="D22" s="48"/>
      <c r="E22" s="48"/>
    </row>
    <row r="23" spans="1:5" ht="17.25" customHeight="1" x14ac:dyDescent="0.2">
      <c r="A23" s="49"/>
      <c r="B23" s="260"/>
      <c r="C23" s="50"/>
      <c r="D23" s="50"/>
      <c r="E23" s="50"/>
    </row>
  </sheetData>
  <mergeCells count="12">
    <mergeCell ref="B20:B21"/>
    <mergeCell ref="B22:B23"/>
    <mergeCell ref="B10:B11"/>
    <mergeCell ref="B12:B13"/>
    <mergeCell ref="B14:B15"/>
    <mergeCell ref="B16:B17"/>
    <mergeCell ref="B18:B19"/>
    <mergeCell ref="B1:E1"/>
    <mergeCell ref="B2:B3"/>
    <mergeCell ref="B4:B5"/>
    <mergeCell ref="B6:B7"/>
    <mergeCell ref="B8:B9"/>
  </mergeCells>
  <phoneticPr fontId="43"/>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48"/>
  <sheetViews>
    <sheetView topLeftCell="A10" workbookViewId="0">
      <selection activeCell="Z23" sqref="Z23"/>
    </sheetView>
  </sheetViews>
  <sheetFormatPr defaultColWidth="9" defaultRowHeight="13.5" x14ac:dyDescent="0.15"/>
  <cols>
    <col min="1" max="49" width="3.625" style="28" customWidth="1"/>
    <col min="50" max="16384" width="9" style="28"/>
  </cols>
  <sheetData>
    <row r="1" spans="1:43" x14ac:dyDescent="0.15">
      <c r="A1" s="29"/>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5"/>
    </row>
    <row r="2" spans="1:43" x14ac:dyDescent="0.15">
      <c r="A2" s="31"/>
      <c r="B2" s="32"/>
      <c r="C2" s="32"/>
      <c r="D2" s="32"/>
      <c r="E2" s="32"/>
      <c r="F2" s="32"/>
      <c r="G2" s="32"/>
      <c r="H2" s="32"/>
      <c r="I2" s="32"/>
      <c r="J2" s="32"/>
      <c r="K2" s="32"/>
      <c r="L2" s="32"/>
      <c r="M2" s="32"/>
      <c r="N2" s="345" t="s">
        <v>237</v>
      </c>
      <c r="O2" s="346"/>
      <c r="P2" s="346"/>
      <c r="Q2" s="346"/>
      <c r="R2" s="346"/>
      <c r="S2" s="346"/>
      <c r="T2" s="346"/>
      <c r="U2" s="346"/>
      <c r="V2" s="346"/>
      <c r="W2" s="346"/>
      <c r="X2" s="346"/>
      <c r="Y2" s="346"/>
      <c r="Z2" s="346"/>
      <c r="AA2" s="346"/>
      <c r="AB2" s="346"/>
      <c r="AC2" s="347"/>
      <c r="AD2" s="32"/>
      <c r="AE2" s="32"/>
      <c r="AF2" s="32"/>
      <c r="AG2" s="32"/>
      <c r="AH2" s="32"/>
      <c r="AI2" s="32"/>
      <c r="AJ2" s="32"/>
      <c r="AK2" s="32"/>
      <c r="AL2" s="32"/>
      <c r="AM2" s="32"/>
      <c r="AN2" s="32"/>
      <c r="AO2" s="32"/>
      <c r="AP2" s="32"/>
      <c r="AQ2" s="36"/>
    </row>
    <row r="3" spans="1:43" x14ac:dyDescent="0.15">
      <c r="A3" s="31"/>
      <c r="B3" s="32"/>
      <c r="C3" s="32"/>
      <c r="D3" s="32"/>
      <c r="E3" s="32"/>
      <c r="F3" s="32"/>
      <c r="G3" s="32"/>
      <c r="H3" s="32"/>
      <c r="I3" s="32"/>
      <c r="J3" s="32"/>
      <c r="K3" s="32"/>
      <c r="L3" s="32"/>
      <c r="M3" s="32"/>
      <c r="N3" s="348"/>
      <c r="O3" s="349"/>
      <c r="P3" s="349"/>
      <c r="Q3" s="349"/>
      <c r="R3" s="349"/>
      <c r="S3" s="349"/>
      <c r="T3" s="349"/>
      <c r="U3" s="349"/>
      <c r="V3" s="349"/>
      <c r="W3" s="349"/>
      <c r="X3" s="349"/>
      <c r="Y3" s="349"/>
      <c r="Z3" s="349"/>
      <c r="AA3" s="349"/>
      <c r="AB3" s="349"/>
      <c r="AC3" s="350"/>
      <c r="AD3" s="32"/>
      <c r="AE3" s="32"/>
      <c r="AF3" s="32"/>
      <c r="AG3" s="32"/>
      <c r="AH3" s="32"/>
      <c r="AI3" s="32"/>
      <c r="AJ3" s="32"/>
      <c r="AK3" s="32"/>
      <c r="AL3" s="32"/>
      <c r="AM3" s="32"/>
      <c r="AN3" s="32"/>
      <c r="AO3" s="32"/>
      <c r="AP3" s="32"/>
      <c r="AQ3" s="36"/>
    </row>
    <row r="4" spans="1:43" x14ac:dyDescent="0.15">
      <c r="A4" s="31"/>
      <c r="B4" s="32"/>
      <c r="C4" s="32"/>
      <c r="D4" s="32"/>
      <c r="E4" s="32"/>
      <c r="F4" s="32"/>
      <c r="G4" s="32"/>
      <c r="H4" s="33"/>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6"/>
    </row>
    <row r="5" spans="1:43" x14ac:dyDescent="0.15">
      <c r="A5" s="31"/>
      <c r="B5" s="32"/>
      <c r="C5" s="32"/>
      <c r="D5" s="32"/>
      <c r="E5" s="32"/>
      <c r="F5" s="34"/>
      <c r="G5" s="32"/>
      <c r="H5" s="33"/>
      <c r="I5" s="340" t="s">
        <v>238</v>
      </c>
      <c r="J5" s="341"/>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6"/>
    </row>
    <row r="6" spans="1:43" x14ac:dyDescent="0.15">
      <c r="A6" s="31"/>
      <c r="B6" s="32"/>
      <c r="C6" s="32"/>
      <c r="D6" s="32"/>
      <c r="E6" s="32"/>
      <c r="F6" s="33"/>
      <c r="G6" s="32"/>
      <c r="H6" s="33"/>
      <c r="I6" s="340" t="s">
        <v>238</v>
      </c>
      <c r="J6" s="341"/>
      <c r="K6" s="32"/>
      <c r="L6" s="32"/>
      <c r="M6" s="32"/>
      <c r="N6" s="32"/>
      <c r="O6" s="32"/>
      <c r="P6" s="351" t="s">
        <v>239</v>
      </c>
      <c r="Q6" s="352"/>
      <c r="R6" s="32"/>
      <c r="S6" s="32"/>
      <c r="T6" s="32"/>
      <c r="U6" s="32"/>
      <c r="V6" s="32"/>
      <c r="W6" s="32"/>
      <c r="X6" s="32"/>
      <c r="Y6" s="32"/>
      <c r="Z6" s="32"/>
      <c r="AA6" s="32"/>
      <c r="AB6" s="32"/>
      <c r="AC6" s="32"/>
      <c r="AD6" s="32"/>
      <c r="AE6" s="32"/>
      <c r="AF6" s="32"/>
      <c r="AG6" s="32"/>
      <c r="AH6" s="32"/>
      <c r="AI6" s="32"/>
      <c r="AJ6" s="32"/>
      <c r="AK6" s="32"/>
      <c r="AL6" s="32"/>
      <c r="AM6" s="32"/>
      <c r="AN6" s="32"/>
      <c r="AO6" s="32"/>
      <c r="AP6" s="32"/>
      <c r="AQ6" s="36"/>
    </row>
    <row r="7" spans="1:43" x14ac:dyDescent="0.15">
      <c r="A7" s="31"/>
      <c r="B7" s="29"/>
      <c r="C7" s="35"/>
      <c r="D7" s="32"/>
      <c r="E7" s="32"/>
      <c r="F7" s="33"/>
      <c r="G7" s="32"/>
      <c r="H7" s="33"/>
      <c r="I7" s="340" t="s">
        <v>238</v>
      </c>
      <c r="J7" s="341"/>
      <c r="K7" s="32"/>
      <c r="L7" s="32"/>
      <c r="M7" s="32"/>
      <c r="N7" s="32"/>
      <c r="O7" s="32"/>
      <c r="P7" s="353"/>
      <c r="Q7" s="354"/>
      <c r="R7" s="32"/>
      <c r="S7" s="32"/>
      <c r="T7" s="32"/>
      <c r="U7" s="32"/>
      <c r="V7" s="32"/>
      <c r="W7" s="32"/>
      <c r="X7" s="32"/>
      <c r="Y7" s="32"/>
      <c r="Z7" s="32"/>
      <c r="AA7" s="32"/>
      <c r="AB7" s="32"/>
      <c r="AC7" s="32"/>
      <c r="AD7" s="32"/>
      <c r="AE7" s="32"/>
      <c r="AF7" s="32"/>
      <c r="AG7" s="32"/>
      <c r="AH7" s="32"/>
      <c r="AI7" s="32"/>
      <c r="AJ7" s="32"/>
      <c r="AK7" s="32"/>
      <c r="AL7" s="32"/>
      <c r="AM7" s="32"/>
      <c r="AN7" s="32"/>
      <c r="AO7" s="32"/>
      <c r="AP7" s="32"/>
      <c r="AQ7" s="36"/>
    </row>
    <row r="8" spans="1:43" x14ac:dyDescent="0.15">
      <c r="A8" s="31"/>
      <c r="B8" s="31"/>
      <c r="C8" s="36"/>
      <c r="D8" s="32"/>
      <c r="E8" s="32"/>
      <c r="F8" s="37"/>
      <c r="G8" s="32"/>
      <c r="H8" s="33"/>
      <c r="I8" s="340" t="s">
        <v>238</v>
      </c>
      <c r="J8" s="341"/>
      <c r="K8" s="32"/>
      <c r="L8" s="32"/>
      <c r="M8" s="32"/>
      <c r="N8" s="351" t="s">
        <v>240</v>
      </c>
      <c r="O8" s="355"/>
      <c r="P8" s="355"/>
      <c r="Q8" s="352"/>
      <c r="R8" s="32"/>
      <c r="S8" s="32"/>
      <c r="T8" s="32"/>
      <c r="U8" s="32"/>
      <c r="V8" s="32"/>
      <c r="W8" s="32"/>
      <c r="X8" s="32"/>
      <c r="Y8" s="32"/>
      <c r="Z8" s="32"/>
      <c r="AA8" s="32"/>
      <c r="AB8" s="32"/>
      <c r="AC8" s="32"/>
      <c r="AD8" s="32"/>
      <c r="AE8" s="32"/>
      <c r="AF8" s="32"/>
      <c r="AG8" s="32"/>
      <c r="AH8" s="32"/>
      <c r="AI8" s="32"/>
      <c r="AJ8" s="32"/>
      <c r="AK8" s="32"/>
      <c r="AL8" s="32"/>
      <c r="AM8" s="32"/>
      <c r="AN8" s="32"/>
      <c r="AO8" s="32"/>
      <c r="AP8" s="32"/>
      <c r="AQ8" s="36"/>
    </row>
    <row r="9" spans="1:43" x14ac:dyDescent="0.15">
      <c r="A9" s="31"/>
      <c r="B9" s="351" t="s">
        <v>241</v>
      </c>
      <c r="C9" s="352"/>
      <c r="D9" s="32"/>
      <c r="E9" s="32"/>
      <c r="F9" s="38"/>
      <c r="G9" s="32"/>
      <c r="H9" s="33"/>
      <c r="I9" s="340" t="s">
        <v>238</v>
      </c>
      <c r="J9" s="341"/>
      <c r="K9" s="32"/>
      <c r="L9" s="32"/>
      <c r="M9" s="32"/>
      <c r="N9" s="353"/>
      <c r="O9" s="356"/>
      <c r="P9" s="356"/>
      <c r="Q9" s="354"/>
      <c r="R9" s="32"/>
      <c r="S9" s="32"/>
      <c r="T9" s="32"/>
      <c r="U9" s="32"/>
      <c r="V9" s="32"/>
      <c r="W9" s="32"/>
      <c r="X9" s="32"/>
      <c r="Y9" s="32"/>
      <c r="Z9" s="32"/>
      <c r="AA9" s="32"/>
      <c r="AB9" s="32"/>
      <c r="AC9" s="32"/>
      <c r="AD9" s="32"/>
      <c r="AE9" s="32"/>
      <c r="AF9" s="32"/>
      <c r="AG9" s="32"/>
      <c r="AH9" s="32"/>
      <c r="AI9" s="32"/>
      <c r="AJ9" s="32"/>
      <c r="AK9" s="32"/>
      <c r="AL9" s="32"/>
      <c r="AM9" s="32"/>
      <c r="AN9" s="32"/>
      <c r="AO9" s="32"/>
      <c r="AP9" s="32"/>
      <c r="AQ9" s="36"/>
    </row>
    <row r="10" spans="1:43" x14ac:dyDescent="0.15">
      <c r="A10" s="31"/>
      <c r="B10" s="353"/>
      <c r="C10" s="354"/>
      <c r="D10" s="32"/>
      <c r="E10" s="32"/>
      <c r="F10" s="32"/>
      <c r="G10" s="30"/>
      <c r="H10" s="36"/>
      <c r="I10" s="43"/>
      <c r="J10" s="38"/>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6"/>
    </row>
    <row r="11" spans="1:43" x14ac:dyDescent="0.15">
      <c r="A11" s="31"/>
      <c r="B11" s="31"/>
      <c r="C11" s="36"/>
      <c r="D11" s="32"/>
      <c r="E11" s="32"/>
      <c r="F11" s="32"/>
      <c r="G11" s="39"/>
      <c r="H11" s="32"/>
      <c r="I11" s="30"/>
      <c r="J11" s="30"/>
      <c r="K11" s="30"/>
      <c r="L11" s="30"/>
      <c r="M11" s="30"/>
      <c r="N11" s="30"/>
      <c r="O11" s="30"/>
      <c r="P11" s="30"/>
      <c r="Q11" s="30"/>
      <c r="R11" s="30"/>
      <c r="S11" s="30"/>
      <c r="T11" s="30"/>
      <c r="U11" s="30"/>
      <c r="V11" s="30"/>
      <c r="W11" s="30"/>
      <c r="X11" s="30"/>
      <c r="Y11" s="30"/>
      <c r="Z11" s="30"/>
      <c r="AA11" s="30"/>
      <c r="AB11" s="35"/>
      <c r="AC11" s="29"/>
      <c r="AD11" s="30"/>
      <c r="AE11" s="30"/>
      <c r="AF11" s="30"/>
      <c r="AG11" s="30"/>
      <c r="AH11" s="30"/>
      <c r="AI11" s="30"/>
      <c r="AJ11" s="30"/>
      <c r="AK11" s="35"/>
      <c r="AL11" s="32"/>
      <c r="AM11" s="32"/>
      <c r="AN11" s="32"/>
      <c r="AO11" s="32"/>
      <c r="AP11" s="32"/>
      <c r="AQ11" s="36"/>
    </row>
    <row r="12" spans="1:43" x14ac:dyDescent="0.15">
      <c r="A12" s="31"/>
      <c r="B12" s="40"/>
      <c r="C12" s="41"/>
      <c r="D12" s="32"/>
      <c r="E12" s="32"/>
      <c r="F12" s="29"/>
      <c r="G12" s="32"/>
      <c r="H12" s="42"/>
      <c r="I12" s="32"/>
      <c r="J12" s="32"/>
      <c r="K12" s="32"/>
      <c r="L12" s="32"/>
      <c r="M12" s="32"/>
      <c r="N12" s="32"/>
      <c r="O12" s="32"/>
      <c r="P12" s="32"/>
      <c r="Q12" s="32"/>
      <c r="R12" s="32"/>
      <c r="S12" s="32"/>
      <c r="T12" s="32"/>
      <c r="U12" s="32"/>
      <c r="V12" s="32"/>
      <c r="W12" s="32"/>
      <c r="X12" s="32"/>
      <c r="Y12" s="32"/>
      <c r="Z12" s="32"/>
      <c r="AA12" s="357" t="s">
        <v>238</v>
      </c>
      <c r="AB12" s="358"/>
      <c r="AC12" s="31"/>
      <c r="AD12" s="32"/>
      <c r="AE12" s="32"/>
      <c r="AF12" s="32"/>
      <c r="AG12" s="32"/>
      <c r="AH12" s="32"/>
      <c r="AI12" s="32"/>
      <c r="AJ12" s="32"/>
      <c r="AK12" s="36"/>
      <c r="AL12" s="32"/>
      <c r="AM12" s="32"/>
      <c r="AN12" s="32"/>
      <c r="AO12" s="32"/>
      <c r="AP12" s="32"/>
      <c r="AQ12" s="36"/>
    </row>
    <row r="13" spans="1:43" x14ac:dyDescent="0.15">
      <c r="A13" s="31"/>
      <c r="B13" s="32"/>
      <c r="C13" s="32"/>
      <c r="D13" s="32"/>
      <c r="E13" s="32"/>
      <c r="F13" s="361">
        <v>1</v>
      </c>
      <c r="G13" s="362"/>
      <c r="H13" s="32"/>
      <c r="I13" s="30"/>
      <c r="J13" s="30"/>
      <c r="K13" s="30"/>
      <c r="L13" s="35"/>
      <c r="M13" s="44"/>
      <c r="N13" s="30"/>
      <c r="O13" s="30"/>
      <c r="P13" s="30"/>
      <c r="Q13" s="30"/>
      <c r="R13" s="30"/>
      <c r="S13" s="30"/>
      <c r="T13" s="30"/>
      <c r="U13" s="30"/>
      <c r="V13" s="30"/>
      <c r="W13" s="30"/>
      <c r="X13" s="30"/>
      <c r="Y13" s="35"/>
      <c r="Z13" s="32"/>
      <c r="AA13" s="359"/>
      <c r="AB13" s="360"/>
      <c r="AC13" s="32"/>
      <c r="AD13" s="32"/>
      <c r="AE13" s="351" t="s">
        <v>242</v>
      </c>
      <c r="AF13" s="355"/>
      <c r="AG13" s="355"/>
      <c r="AH13" s="355"/>
      <c r="AI13" s="352"/>
      <c r="AJ13" s="32"/>
      <c r="AK13" s="36"/>
      <c r="AL13" s="32"/>
      <c r="AM13" s="32"/>
      <c r="AN13" s="32"/>
      <c r="AO13" s="32"/>
      <c r="AP13" s="32"/>
      <c r="AQ13" s="36"/>
    </row>
    <row r="14" spans="1:43" x14ac:dyDescent="0.15">
      <c r="A14" s="31"/>
      <c r="B14" s="361">
        <v>2</v>
      </c>
      <c r="C14" s="362"/>
      <c r="D14" s="32"/>
      <c r="E14" s="32"/>
      <c r="F14" s="363"/>
      <c r="G14" s="364"/>
      <c r="H14" s="32"/>
      <c r="I14" s="32"/>
      <c r="J14" s="32"/>
      <c r="K14" s="32"/>
      <c r="L14" s="36"/>
      <c r="M14" s="44"/>
      <c r="N14" s="32"/>
      <c r="O14" s="32"/>
      <c r="P14" s="32"/>
      <c r="Q14" s="32"/>
      <c r="R14" s="32"/>
      <c r="S14" s="32"/>
      <c r="T14" s="32"/>
      <c r="U14" s="32"/>
      <c r="V14" s="32"/>
      <c r="W14" s="32"/>
      <c r="X14" s="32"/>
      <c r="Y14" s="32"/>
      <c r="Z14" s="31"/>
      <c r="AA14" s="357" t="s">
        <v>238</v>
      </c>
      <c r="AB14" s="358"/>
      <c r="AC14" s="32"/>
      <c r="AD14" s="32"/>
      <c r="AE14" s="365"/>
      <c r="AF14" s="366"/>
      <c r="AG14" s="366"/>
      <c r="AH14" s="366"/>
      <c r="AI14" s="367"/>
      <c r="AJ14" s="32"/>
      <c r="AK14" s="36"/>
      <c r="AL14" s="32"/>
      <c r="AM14" s="32"/>
      <c r="AN14" s="32"/>
      <c r="AO14" s="32"/>
      <c r="AP14" s="32"/>
      <c r="AQ14" s="36"/>
    </row>
    <row r="15" spans="1:43" x14ac:dyDescent="0.15">
      <c r="A15" s="31"/>
      <c r="B15" s="363"/>
      <c r="C15" s="364"/>
      <c r="D15" s="39"/>
      <c r="E15" s="39"/>
      <c r="F15" s="40"/>
      <c r="G15" s="32"/>
      <c r="H15" s="32"/>
      <c r="I15" s="32"/>
      <c r="J15" s="32"/>
      <c r="K15" s="32"/>
      <c r="L15" s="41"/>
      <c r="M15" s="44"/>
      <c r="N15" s="32"/>
      <c r="O15" s="32"/>
      <c r="P15" s="32"/>
      <c r="Q15" s="32"/>
      <c r="R15" s="32"/>
      <c r="S15" s="32"/>
      <c r="T15" s="32"/>
      <c r="U15" s="32"/>
      <c r="V15" s="32"/>
      <c r="W15" s="32"/>
      <c r="X15" s="32"/>
      <c r="Y15" s="32"/>
      <c r="Z15" s="31"/>
      <c r="AA15" s="359"/>
      <c r="AB15" s="360"/>
      <c r="AC15" s="32"/>
      <c r="AD15" s="32"/>
      <c r="AE15" s="353"/>
      <c r="AF15" s="356"/>
      <c r="AG15" s="356"/>
      <c r="AH15" s="356"/>
      <c r="AI15" s="354"/>
      <c r="AJ15" s="32"/>
      <c r="AK15" s="36"/>
      <c r="AL15" s="32"/>
      <c r="AM15" s="32"/>
      <c r="AN15" s="32"/>
      <c r="AO15" s="32"/>
      <c r="AP15" s="32"/>
      <c r="AQ15" s="36"/>
    </row>
    <row r="16" spans="1:43" x14ac:dyDescent="0.15">
      <c r="A16" s="31"/>
      <c r="B16" s="29"/>
      <c r="C16" s="30"/>
      <c r="D16" s="30"/>
      <c r="E16" s="30"/>
      <c r="F16" s="30"/>
      <c r="G16" s="30"/>
      <c r="H16" s="30"/>
      <c r="I16" s="30"/>
      <c r="J16" s="30"/>
      <c r="K16" s="30"/>
      <c r="L16" s="32"/>
      <c r="M16" s="32"/>
      <c r="N16" s="30"/>
      <c r="O16" s="30"/>
      <c r="P16" s="30"/>
      <c r="Q16" s="30"/>
      <c r="R16" s="30"/>
      <c r="S16" s="30"/>
      <c r="T16" s="30"/>
      <c r="U16" s="342" t="s">
        <v>239</v>
      </c>
      <c r="V16" s="343"/>
      <c r="W16" s="32"/>
      <c r="X16" s="32"/>
      <c r="Y16" s="32"/>
      <c r="Z16" s="31"/>
      <c r="AA16" s="32"/>
      <c r="AB16" s="36"/>
      <c r="AC16" s="32"/>
      <c r="AD16" s="32"/>
      <c r="AE16" s="32"/>
      <c r="AF16" s="32"/>
      <c r="AG16" s="32"/>
      <c r="AH16" s="32"/>
      <c r="AI16" s="32"/>
      <c r="AJ16" s="32"/>
      <c r="AK16" s="36"/>
      <c r="AL16" s="32"/>
      <c r="AM16" s="32"/>
      <c r="AN16" s="32"/>
      <c r="AO16" s="32"/>
      <c r="AP16" s="32"/>
      <c r="AQ16" s="36"/>
    </row>
    <row r="17" spans="1:43" x14ac:dyDescent="0.15">
      <c r="A17" s="31"/>
      <c r="B17" s="31"/>
      <c r="C17" s="32"/>
      <c r="D17" s="32"/>
      <c r="E17" s="32"/>
      <c r="F17" s="32"/>
      <c r="G17" s="32"/>
      <c r="H17" s="32"/>
      <c r="I17" s="32"/>
      <c r="J17" s="32"/>
      <c r="K17" s="32"/>
      <c r="L17" s="32"/>
      <c r="M17" s="32"/>
      <c r="N17" s="32"/>
      <c r="O17" s="32"/>
      <c r="P17" s="32"/>
      <c r="Q17" s="32"/>
      <c r="R17" s="32"/>
      <c r="S17" s="32"/>
      <c r="T17" s="32"/>
      <c r="U17" s="32"/>
      <c r="V17" s="36"/>
      <c r="W17" s="34"/>
      <c r="X17" s="34"/>
      <c r="Y17" s="34"/>
      <c r="Z17" s="31"/>
      <c r="AA17" s="32"/>
      <c r="AB17" s="36"/>
      <c r="AC17" s="39"/>
      <c r="AD17" s="39"/>
      <c r="AE17" s="39"/>
      <c r="AF17" s="39"/>
      <c r="AG17" s="39"/>
      <c r="AH17" s="39"/>
      <c r="AI17" s="39"/>
      <c r="AJ17" s="39"/>
      <c r="AK17" s="41"/>
      <c r="AL17" s="32"/>
      <c r="AM17" s="32"/>
      <c r="AN17" s="32"/>
      <c r="AO17" s="32"/>
      <c r="AP17" s="32"/>
      <c r="AQ17" s="36"/>
    </row>
    <row r="18" spans="1:43" x14ac:dyDescent="0.15">
      <c r="A18" s="31"/>
      <c r="B18" s="361">
        <v>3</v>
      </c>
      <c r="C18" s="362"/>
      <c r="D18" s="32"/>
      <c r="E18" s="32"/>
      <c r="F18" s="29"/>
      <c r="G18" s="30"/>
      <c r="H18" s="29"/>
      <c r="I18" s="30"/>
      <c r="J18" s="35"/>
      <c r="K18" s="30"/>
      <c r="L18" s="35"/>
      <c r="M18" s="32"/>
      <c r="N18" s="29"/>
      <c r="O18" s="30"/>
      <c r="P18" s="29"/>
      <c r="Q18" s="30"/>
      <c r="R18" s="35"/>
      <c r="S18" s="30"/>
      <c r="T18" s="35"/>
      <c r="U18" s="32"/>
      <c r="V18" s="36"/>
      <c r="W18" s="37"/>
      <c r="X18" s="37"/>
      <c r="Y18" s="37"/>
      <c r="Z18" s="31"/>
      <c r="AA18" s="32"/>
      <c r="AB18" s="36"/>
      <c r="AC18" s="32"/>
      <c r="AD18" s="32"/>
      <c r="AE18" s="32"/>
      <c r="AF18" s="32"/>
      <c r="AG18" s="32"/>
      <c r="AH18" s="32"/>
      <c r="AI18" s="32"/>
      <c r="AJ18" s="32"/>
      <c r="AK18" s="32"/>
      <c r="AL18" s="32"/>
      <c r="AM18" s="32"/>
      <c r="AN18" s="32"/>
      <c r="AO18" s="32"/>
      <c r="AP18" s="32"/>
      <c r="AQ18" s="36"/>
    </row>
    <row r="19" spans="1:43" x14ac:dyDescent="0.15">
      <c r="A19" s="31"/>
      <c r="B19" s="368"/>
      <c r="C19" s="369"/>
      <c r="D19" s="32"/>
      <c r="E19" s="32"/>
      <c r="F19" s="31"/>
      <c r="G19" s="32"/>
      <c r="H19" s="40"/>
      <c r="I19" s="39"/>
      <c r="J19" s="41"/>
      <c r="K19" s="32"/>
      <c r="L19" s="36"/>
      <c r="M19" s="32"/>
      <c r="N19" s="31"/>
      <c r="O19" s="32"/>
      <c r="P19" s="40"/>
      <c r="Q19" s="39"/>
      <c r="R19" s="41"/>
      <c r="S19" s="32"/>
      <c r="T19" s="36"/>
      <c r="U19" s="32"/>
      <c r="V19" s="36"/>
      <c r="W19" s="32"/>
      <c r="X19" s="32"/>
      <c r="Y19" s="32"/>
      <c r="Z19" s="31"/>
      <c r="AA19" s="32"/>
      <c r="AB19" s="36"/>
      <c r="AC19" s="32"/>
      <c r="AD19" s="32"/>
      <c r="AE19" s="32"/>
      <c r="AF19" s="32"/>
      <c r="AG19" s="32"/>
      <c r="AH19" s="32"/>
      <c r="AI19" s="32"/>
      <c r="AJ19" s="32"/>
      <c r="AK19" s="32"/>
      <c r="AL19" s="32"/>
      <c r="AM19" s="32"/>
      <c r="AN19" s="32"/>
      <c r="AO19" s="32"/>
      <c r="AP19" s="32"/>
      <c r="AQ19" s="36"/>
    </row>
    <row r="20" spans="1:43" x14ac:dyDescent="0.15">
      <c r="A20" s="31"/>
      <c r="B20" s="363"/>
      <c r="C20" s="364"/>
      <c r="D20" s="32"/>
      <c r="E20" s="32"/>
      <c r="F20" s="31"/>
      <c r="G20" s="32"/>
      <c r="H20" s="32"/>
      <c r="I20" s="32"/>
      <c r="J20" s="32"/>
      <c r="K20" s="32"/>
      <c r="L20" s="36"/>
      <c r="M20" s="32"/>
      <c r="N20" s="31"/>
      <c r="O20" s="32"/>
      <c r="P20" s="32"/>
      <c r="Q20" s="32"/>
      <c r="R20" s="32"/>
      <c r="S20" s="32"/>
      <c r="T20" s="36"/>
      <c r="U20" s="32"/>
      <c r="V20" s="36"/>
      <c r="W20" s="32"/>
      <c r="X20" s="361">
        <v>7</v>
      </c>
      <c r="Y20" s="362"/>
      <c r="Z20" s="31"/>
      <c r="AA20" s="32"/>
      <c r="AB20" s="41"/>
      <c r="AC20" s="39"/>
      <c r="AD20" s="39"/>
      <c r="AE20" s="39"/>
      <c r="AF20" s="39"/>
      <c r="AG20" s="39"/>
      <c r="AH20" s="39"/>
      <c r="AI20" s="39"/>
      <c r="AJ20" s="39"/>
      <c r="AK20" s="39"/>
      <c r="AL20" s="39"/>
      <c r="AM20" s="39"/>
      <c r="AN20" s="39"/>
      <c r="AO20" s="39"/>
      <c r="AP20" s="39"/>
      <c r="AQ20" s="36"/>
    </row>
    <row r="21" spans="1:43" x14ac:dyDescent="0.15">
      <c r="A21" s="31"/>
      <c r="B21" s="31"/>
      <c r="C21" s="32"/>
      <c r="D21" s="32"/>
      <c r="E21" s="32"/>
      <c r="F21" s="31"/>
      <c r="G21" s="32"/>
      <c r="H21" s="32"/>
      <c r="I21" s="32"/>
      <c r="J21" s="32"/>
      <c r="K21" s="32"/>
      <c r="L21" s="36"/>
      <c r="M21" s="32"/>
      <c r="N21" s="31"/>
      <c r="O21" s="32"/>
      <c r="P21" s="32"/>
      <c r="Q21" s="32"/>
      <c r="R21" s="32"/>
      <c r="S21" s="32"/>
      <c r="T21" s="36"/>
      <c r="U21" s="32"/>
      <c r="V21" s="36"/>
      <c r="W21" s="32"/>
      <c r="X21" s="368"/>
      <c r="Y21" s="369"/>
      <c r="Z21" s="29"/>
      <c r="AA21" s="30"/>
      <c r="AB21" s="32"/>
      <c r="AC21" s="32"/>
      <c r="AD21" s="32"/>
      <c r="AE21" s="32"/>
      <c r="AF21" s="32"/>
      <c r="AG21" s="32"/>
      <c r="AH21" s="32"/>
      <c r="AI21" s="32"/>
      <c r="AJ21" s="32"/>
      <c r="AK21" s="32"/>
      <c r="AL21" s="32"/>
      <c r="AM21" s="32"/>
      <c r="AN21" s="32"/>
      <c r="AO21" s="32"/>
      <c r="AP21" s="36"/>
      <c r="AQ21" s="36"/>
    </row>
    <row r="22" spans="1:43" x14ac:dyDescent="0.15">
      <c r="A22" s="31"/>
      <c r="B22" s="31"/>
      <c r="C22" s="32"/>
      <c r="D22" s="32"/>
      <c r="E22" s="32"/>
      <c r="F22" s="31"/>
      <c r="G22" s="32"/>
      <c r="H22" s="32"/>
      <c r="I22" s="32"/>
      <c r="J22" s="32"/>
      <c r="K22" s="32"/>
      <c r="L22" s="36"/>
      <c r="M22" s="32"/>
      <c r="N22" s="31"/>
      <c r="O22" s="32"/>
      <c r="P22" s="32"/>
      <c r="Q22" s="32"/>
      <c r="R22" s="32"/>
      <c r="S22" s="32"/>
      <c r="T22" s="36"/>
      <c r="U22" s="32"/>
      <c r="V22" s="36"/>
      <c r="W22" s="32"/>
      <c r="X22" s="363"/>
      <c r="Y22" s="364"/>
      <c r="Z22" s="31"/>
      <c r="AA22" s="32"/>
      <c r="AB22" s="32"/>
      <c r="AC22" s="32"/>
      <c r="AD22" s="32"/>
      <c r="AE22" s="32"/>
      <c r="AF22" s="32"/>
      <c r="AG22" s="32"/>
      <c r="AH22" s="32"/>
      <c r="AI22" s="32"/>
      <c r="AJ22" s="32"/>
      <c r="AK22" s="32"/>
      <c r="AL22" s="32"/>
      <c r="AM22" s="32"/>
      <c r="AN22" s="32"/>
      <c r="AO22" s="32"/>
      <c r="AP22" s="36"/>
      <c r="AQ22" s="36"/>
    </row>
    <row r="23" spans="1:43" x14ac:dyDescent="0.15">
      <c r="A23" s="31"/>
      <c r="B23" s="31"/>
      <c r="C23" s="32"/>
      <c r="D23" s="32"/>
      <c r="E23" s="32"/>
      <c r="F23" s="31"/>
      <c r="G23" s="32"/>
      <c r="H23" s="32"/>
      <c r="I23" s="32"/>
      <c r="J23" s="32"/>
      <c r="K23" s="32"/>
      <c r="L23" s="36"/>
      <c r="M23" s="32"/>
      <c r="N23" s="31"/>
      <c r="O23" s="32"/>
      <c r="P23" s="32"/>
      <c r="Q23" s="32"/>
      <c r="R23" s="32"/>
      <c r="S23" s="32"/>
      <c r="T23" s="36"/>
      <c r="U23" s="32"/>
      <c r="V23" s="36"/>
      <c r="W23" s="32"/>
      <c r="X23" s="32"/>
      <c r="Y23" s="32"/>
      <c r="Z23" s="31"/>
      <c r="AA23" s="32"/>
      <c r="AB23" s="29"/>
      <c r="AC23" s="30"/>
      <c r="AD23" s="30"/>
      <c r="AE23" s="30"/>
      <c r="AF23" s="30"/>
      <c r="AG23" s="30"/>
      <c r="AH23" s="29"/>
      <c r="AI23" s="30"/>
      <c r="AJ23" s="30"/>
      <c r="AK23" s="30"/>
      <c r="AL23" s="30"/>
      <c r="AM23" s="35"/>
      <c r="AN23" s="32"/>
      <c r="AO23" s="32"/>
      <c r="AP23" s="36"/>
      <c r="AQ23" s="36"/>
    </row>
    <row r="24" spans="1:43" x14ac:dyDescent="0.15">
      <c r="A24" s="31"/>
      <c r="B24" s="31"/>
      <c r="C24" s="32"/>
      <c r="D24" s="32"/>
      <c r="E24" s="32"/>
      <c r="F24" s="31"/>
      <c r="G24" s="32"/>
      <c r="H24" s="351" t="s">
        <v>138</v>
      </c>
      <c r="I24" s="355"/>
      <c r="J24" s="352"/>
      <c r="K24" s="32"/>
      <c r="L24" s="36"/>
      <c r="M24" s="32"/>
      <c r="N24" s="31"/>
      <c r="O24" s="32"/>
      <c r="P24" s="351" t="s">
        <v>142</v>
      </c>
      <c r="Q24" s="355"/>
      <c r="R24" s="352"/>
      <c r="S24" s="32"/>
      <c r="T24" s="36"/>
      <c r="U24" s="32"/>
      <c r="V24" s="36"/>
      <c r="W24" s="32"/>
      <c r="X24" s="32"/>
      <c r="Y24" s="32"/>
      <c r="Z24" s="31"/>
      <c r="AA24" s="32"/>
      <c r="AB24" s="31"/>
      <c r="AC24" s="32"/>
      <c r="AD24" s="32"/>
      <c r="AE24" s="32"/>
      <c r="AF24" s="32"/>
      <c r="AG24" s="32"/>
      <c r="AH24" s="31"/>
      <c r="AI24" s="32"/>
      <c r="AJ24" s="32"/>
      <c r="AK24" s="32"/>
      <c r="AL24" s="32"/>
      <c r="AM24" s="36"/>
      <c r="AN24" s="32"/>
      <c r="AO24" s="32"/>
      <c r="AP24" s="36"/>
      <c r="AQ24" s="36"/>
    </row>
    <row r="25" spans="1:43" x14ac:dyDescent="0.15">
      <c r="A25" s="31"/>
      <c r="B25" s="31"/>
      <c r="C25" s="32"/>
      <c r="D25" s="32"/>
      <c r="E25" s="32"/>
      <c r="F25" s="31"/>
      <c r="G25" s="32"/>
      <c r="H25" s="353"/>
      <c r="I25" s="356"/>
      <c r="J25" s="354"/>
      <c r="K25" s="32"/>
      <c r="L25" s="36"/>
      <c r="M25" s="32"/>
      <c r="N25" s="31"/>
      <c r="O25" s="32"/>
      <c r="P25" s="353"/>
      <c r="Q25" s="356"/>
      <c r="R25" s="354"/>
      <c r="S25" s="32"/>
      <c r="T25" s="36"/>
      <c r="U25" s="32"/>
      <c r="V25" s="36"/>
      <c r="W25" s="32"/>
      <c r="X25" s="32"/>
      <c r="Y25" s="32"/>
      <c r="Z25" s="31"/>
      <c r="AA25" s="32"/>
      <c r="AB25" s="31"/>
      <c r="AC25" s="32"/>
      <c r="AD25" s="32"/>
      <c r="AE25" s="32"/>
      <c r="AF25" s="32"/>
      <c r="AG25" s="32"/>
      <c r="AH25" s="31"/>
      <c r="AI25" s="32"/>
      <c r="AJ25" s="32"/>
      <c r="AK25" s="32"/>
      <c r="AL25" s="32"/>
      <c r="AM25" s="36"/>
      <c r="AN25" s="32"/>
      <c r="AO25" s="32"/>
      <c r="AP25" s="36"/>
      <c r="AQ25" s="36"/>
    </row>
    <row r="26" spans="1:43" x14ac:dyDescent="0.15">
      <c r="A26" s="31"/>
      <c r="B26" s="31"/>
      <c r="C26" s="32"/>
      <c r="D26" s="32"/>
      <c r="E26" s="32"/>
      <c r="F26" s="31"/>
      <c r="G26" s="32"/>
      <c r="H26" s="32"/>
      <c r="I26" s="32"/>
      <c r="J26" s="32"/>
      <c r="K26" s="32"/>
      <c r="L26" s="36"/>
      <c r="M26" s="32"/>
      <c r="N26" s="31"/>
      <c r="O26" s="32"/>
      <c r="P26" s="32"/>
      <c r="Q26" s="32"/>
      <c r="R26" s="32"/>
      <c r="S26" s="32"/>
      <c r="T26" s="36"/>
      <c r="U26" s="32"/>
      <c r="V26" s="36"/>
      <c r="W26" s="32"/>
      <c r="X26" s="32"/>
      <c r="Y26" s="32"/>
      <c r="Z26" s="31"/>
      <c r="AA26" s="32"/>
      <c r="AB26" s="31"/>
      <c r="AC26" s="32"/>
      <c r="AD26" s="32"/>
      <c r="AE26" s="32"/>
      <c r="AF26" s="32"/>
      <c r="AG26" s="32"/>
      <c r="AH26" s="31"/>
      <c r="AI26" s="32"/>
      <c r="AJ26" s="32"/>
      <c r="AK26" s="32"/>
      <c r="AL26" s="32"/>
      <c r="AM26" s="36"/>
      <c r="AN26" s="32"/>
      <c r="AO26" s="32"/>
      <c r="AP26" s="36"/>
      <c r="AQ26" s="36"/>
    </row>
    <row r="27" spans="1:43" x14ac:dyDescent="0.15">
      <c r="A27" s="31"/>
      <c r="B27" s="34"/>
      <c r="C27" s="32"/>
      <c r="D27" s="32"/>
      <c r="E27" s="32"/>
      <c r="F27" s="29"/>
      <c r="G27" s="30"/>
      <c r="H27" s="30"/>
      <c r="I27" s="30"/>
      <c r="J27" s="30"/>
      <c r="K27" s="30"/>
      <c r="L27" s="35"/>
      <c r="M27" s="32"/>
      <c r="N27" s="29"/>
      <c r="O27" s="30"/>
      <c r="P27" s="30"/>
      <c r="Q27" s="30"/>
      <c r="R27" s="30"/>
      <c r="S27" s="30"/>
      <c r="T27" s="35"/>
      <c r="U27" s="32"/>
      <c r="V27" s="34"/>
      <c r="W27" s="32"/>
      <c r="X27" s="32"/>
      <c r="Y27" s="32"/>
      <c r="Z27" s="31"/>
      <c r="AA27" s="32"/>
      <c r="AB27" s="31"/>
      <c r="AC27" s="32"/>
      <c r="AD27" s="32"/>
      <c r="AE27" s="32"/>
      <c r="AF27" s="32"/>
      <c r="AG27" s="32"/>
      <c r="AH27" s="31"/>
      <c r="AI27" s="32"/>
      <c r="AJ27" s="32"/>
      <c r="AK27" s="32"/>
      <c r="AL27" s="32"/>
      <c r="AM27" s="36"/>
      <c r="AN27" s="32"/>
      <c r="AO27" s="32"/>
      <c r="AP27" s="36"/>
      <c r="AQ27" s="36"/>
    </row>
    <row r="28" spans="1:43" x14ac:dyDescent="0.15">
      <c r="A28" s="31"/>
      <c r="B28" s="33"/>
      <c r="C28" s="32"/>
      <c r="D28" s="32"/>
      <c r="E28" s="32"/>
      <c r="F28" s="31"/>
      <c r="G28" s="32"/>
      <c r="H28" s="32"/>
      <c r="I28" s="32"/>
      <c r="J28" s="32"/>
      <c r="K28" s="32"/>
      <c r="L28" s="36"/>
      <c r="M28" s="32"/>
      <c r="N28" s="31"/>
      <c r="O28" s="32"/>
      <c r="P28" s="32"/>
      <c r="Q28" s="32"/>
      <c r="R28" s="32"/>
      <c r="S28" s="32"/>
      <c r="T28" s="36"/>
      <c r="U28" s="32"/>
      <c r="V28" s="33"/>
      <c r="W28" s="32"/>
      <c r="X28" s="32"/>
      <c r="Y28" s="32"/>
      <c r="Z28" s="31"/>
      <c r="AA28" s="32"/>
      <c r="AB28" s="34"/>
      <c r="AC28" s="32"/>
      <c r="AD28" s="32"/>
      <c r="AE28" s="351" t="s">
        <v>157</v>
      </c>
      <c r="AF28" s="355"/>
      <c r="AG28" s="352"/>
      <c r="AH28" s="32"/>
      <c r="AI28" s="32"/>
      <c r="AJ28" s="32"/>
      <c r="AK28" s="32"/>
      <c r="AL28" s="32"/>
      <c r="AM28" s="34"/>
      <c r="AN28" s="32"/>
      <c r="AO28" s="32"/>
      <c r="AP28" s="36"/>
      <c r="AQ28" s="36"/>
    </row>
    <row r="29" spans="1:43" x14ac:dyDescent="0.15">
      <c r="A29" s="31"/>
      <c r="B29" s="37"/>
      <c r="C29" s="32"/>
      <c r="D29" s="32"/>
      <c r="E29" s="32"/>
      <c r="F29" s="31"/>
      <c r="G29" s="32"/>
      <c r="H29" s="32"/>
      <c r="I29" s="32"/>
      <c r="J29" s="32"/>
      <c r="K29" s="32"/>
      <c r="L29" s="36"/>
      <c r="M29" s="32"/>
      <c r="N29" s="31"/>
      <c r="O29" s="32"/>
      <c r="P29" s="32"/>
      <c r="Q29" s="32"/>
      <c r="R29" s="32"/>
      <c r="S29" s="32"/>
      <c r="T29" s="36"/>
      <c r="U29" s="32"/>
      <c r="V29" s="37"/>
      <c r="W29" s="32"/>
      <c r="X29" s="32"/>
      <c r="Y29" s="32"/>
      <c r="Z29" s="31"/>
      <c r="AA29" s="32"/>
      <c r="AB29" s="33"/>
      <c r="AC29" s="32"/>
      <c r="AD29" s="32"/>
      <c r="AE29" s="353"/>
      <c r="AF29" s="356"/>
      <c r="AG29" s="354"/>
      <c r="AH29" s="32"/>
      <c r="AI29" s="32"/>
      <c r="AJ29" s="32"/>
      <c r="AK29" s="32"/>
      <c r="AL29" s="32"/>
      <c r="AM29" s="33"/>
      <c r="AN29" s="32"/>
      <c r="AO29" s="32"/>
      <c r="AP29" s="36"/>
      <c r="AQ29" s="36"/>
    </row>
    <row r="30" spans="1:43" x14ac:dyDescent="0.15">
      <c r="A30" s="31"/>
      <c r="B30" s="31"/>
      <c r="C30" s="32"/>
      <c r="D30" s="32"/>
      <c r="E30" s="32"/>
      <c r="F30" s="31"/>
      <c r="G30" s="32"/>
      <c r="H30" s="32"/>
      <c r="I30" s="32"/>
      <c r="J30" s="32"/>
      <c r="K30" s="32"/>
      <c r="L30" s="36"/>
      <c r="M30" s="32"/>
      <c r="N30" s="31"/>
      <c r="O30" s="32"/>
      <c r="P30" s="32"/>
      <c r="Q30" s="32"/>
      <c r="R30" s="32"/>
      <c r="S30" s="32"/>
      <c r="T30" s="36"/>
      <c r="U30" s="32"/>
      <c r="V30" s="36"/>
      <c r="W30" s="32"/>
      <c r="X30" s="32"/>
      <c r="Y30" s="32"/>
      <c r="Z30" s="31"/>
      <c r="AA30" s="32"/>
      <c r="AB30" s="37"/>
      <c r="AC30" s="32"/>
      <c r="AD30" s="32"/>
      <c r="AE30" s="32"/>
      <c r="AF30" s="32"/>
      <c r="AG30" s="32"/>
      <c r="AH30" s="31"/>
      <c r="AI30" s="32"/>
      <c r="AJ30" s="32"/>
      <c r="AK30" s="32"/>
      <c r="AL30" s="32"/>
      <c r="AM30" s="37"/>
      <c r="AN30" s="32"/>
      <c r="AO30" s="32"/>
      <c r="AP30" s="36"/>
      <c r="AQ30" s="36"/>
    </row>
    <row r="31" spans="1:43" x14ac:dyDescent="0.15">
      <c r="A31" s="31"/>
      <c r="B31" s="361">
        <v>4</v>
      </c>
      <c r="C31" s="362"/>
      <c r="D31" s="32"/>
      <c r="E31" s="32"/>
      <c r="F31" s="31"/>
      <c r="G31" s="32"/>
      <c r="H31" s="32"/>
      <c r="I31" s="32"/>
      <c r="J31" s="32"/>
      <c r="K31" s="32"/>
      <c r="L31" s="36"/>
      <c r="M31" s="32"/>
      <c r="N31" s="31"/>
      <c r="O31" s="32"/>
      <c r="P31" s="32"/>
      <c r="Q31" s="32"/>
      <c r="R31" s="32"/>
      <c r="S31" s="32"/>
      <c r="T31" s="36"/>
      <c r="U31" s="32"/>
      <c r="V31" s="36"/>
      <c r="W31" s="32"/>
      <c r="X31" s="32"/>
      <c r="Y31" s="32"/>
      <c r="Z31" s="31"/>
      <c r="AA31" s="32"/>
      <c r="AB31" s="31"/>
      <c r="AC31" s="32"/>
      <c r="AD31" s="32"/>
      <c r="AE31" s="32"/>
      <c r="AF31" s="32"/>
      <c r="AG31" s="32"/>
      <c r="AH31" s="31"/>
      <c r="AI31" s="32"/>
      <c r="AJ31" s="32"/>
      <c r="AK31" s="32"/>
      <c r="AL31" s="32"/>
      <c r="AM31" s="36"/>
      <c r="AN31" s="32"/>
      <c r="AO31" s="32"/>
      <c r="AP31" s="36"/>
      <c r="AQ31" s="36"/>
    </row>
    <row r="32" spans="1:43" x14ac:dyDescent="0.15">
      <c r="A32" s="31"/>
      <c r="B32" s="368"/>
      <c r="C32" s="369"/>
      <c r="D32" s="32"/>
      <c r="E32" s="32"/>
      <c r="F32" s="31"/>
      <c r="G32" s="32"/>
      <c r="H32" s="32"/>
      <c r="I32" s="32"/>
      <c r="J32" s="32"/>
      <c r="K32" s="32"/>
      <c r="L32" s="36"/>
      <c r="M32" s="32"/>
      <c r="N32" s="31"/>
      <c r="O32" s="32"/>
      <c r="P32" s="32"/>
      <c r="Q32" s="32"/>
      <c r="R32" s="32"/>
      <c r="S32" s="32"/>
      <c r="T32" s="36"/>
      <c r="U32" s="32"/>
      <c r="V32" s="36"/>
      <c r="W32" s="32"/>
      <c r="X32" s="32"/>
      <c r="Y32" s="32"/>
      <c r="Z32" s="31"/>
      <c r="AA32" s="32"/>
      <c r="AB32" s="31"/>
      <c r="AC32" s="32"/>
      <c r="AD32" s="32"/>
      <c r="AE32" s="32"/>
      <c r="AF32" s="32"/>
      <c r="AG32" s="32"/>
      <c r="AH32" s="31"/>
      <c r="AI32" s="32"/>
      <c r="AJ32" s="32"/>
      <c r="AK32" s="32"/>
      <c r="AL32" s="32"/>
      <c r="AM32" s="36"/>
      <c r="AN32" s="32"/>
      <c r="AO32" s="32"/>
      <c r="AP32" s="36"/>
      <c r="AQ32" s="36"/>
    </row>
    <row r="33" spans="1:43" x14ac:dyDescent="0.15">
      <c r="A33" s="31"/>
      <c r="B33" s="363"/>
      <c r="C33" s="364"/>
      <c r="D33" s="32"/>
      <c r="E33" s="32"/>
      <c r="F33" s="31"/>
      <c r="G33" s="32"/>
      <c r="H33" s="32"/>
      <c r="I33" s="32"/>
      <c r="J33" s="32"/>
      <c r="K33" s="32"/>
      <c r="L33" s="36"/>
      <c r="M33" s="32"/>
      <c r="N33" s="31"/>
      <c r="O33" s="32"/>
      <c r="P33" s="32"/>
      <c r="Q33" s="32"/>
      <c r="R33" s="32"/>
      <c r="S33" s="32"/>
      <c r="T33" s="36"/>
      <c r="U33" s="32"/>
      <c r="V33" s="36"/>
      <c r="W33" s="32"/>
      <c r="X33" s="32"/>
      <c r="Y33" s="32"/>
      <c r="Z33" s="31"/>
      <c r="AA33" s="32"/>
      <c r="AB33" s="31"/>
      <c r="AC33" s="32"/>
      <c r="AD33" s="32"/>
      <c r="AE33" s="32"/>
      <c r="AF33" s="32"/>
      <c r="AG33" s="32"/>
      <c r="AH33" s="31"/>
      <c r="AI33" s="32"/>
      <c r="AJ33" s="32"/>
      <c r="AK33" s="32"/>
      <c r="AL33" s="32"/>
      <c r="AM33" s="36"/>
      <c r="AN33" s="32"/>
      <c r="AO33" s="32"/>
      <c r="AP33" s="36"/>
      <c r="AQ33" s="36"/>
    </row>
    <row r="34" spans="1:43" x14ac:dyDescent="0.15">
      <c r="A34" s="31"/>
      <c r="B34" s="31"/>
      <c r="C34" s="32"/>
      <c r="D34" s="32"/>
      <c r="E34" s="32"/>
      <c r="F34" s="31"/>
      <c r="G34" s="32"/>
      <c r="H34" s="29"/>
      <c r="I34" s="30"/>
      <c r="J34" s="35"/>
      <c r="K34" s="32"/>
      <c r="L34" s="36"/>
      <c r="M34" s="32"/>
      <c r="N34" s="31"/>
      <c r="O34" s="32"/>
      <c r="P34" s="29"/>
      <c r="Q34" s="30"/>
      <c r="R34" s="35"/>
      <c r="S34" s="32"/>
      <c r="T34" s="36"/>
      <c r="U34" s="32"/>
      <c r="V34" s="36"/>
      <c r="W34" s="32"/>
      <c r="X34" s="361">
        <v>8</v>
      </c>
      <c r="Y34" s="362"/>
      <c r="Z34" s="31"/>
      <c r="AA34" s="32"/>
      <c r="AB34" s="31"/>
      <c r="AC34" s="32"/>
      <c r="AD34" s="32"/>
      <c r="AE34" s="32"/>
      <c r="AF34" s="32"/>
      <c r="AG34" s="32"/>
      <c r="AH34" s="31"/>
      <c r="AI34" s="32"/>
      <c r="AJ34" s="32"/>
      <c r="AK34" s="32"/>
      <c r="AL34" s="32"/>
      <c r="AM34" s="36"/>
      <c r="AN34" s="32"/>
      <c r="AO34" s="32"/>
      <c r="AP34" s="36"/>
      <c r="AQ34" s="36"/>
    </row>
    <row r="35" spans="1:43" x14ac:dyDescent="0.15">
      <c r="A35" s="31"/>
      <c r="B35" s="31"/>
      <c r="C35" s="32"/>
      <c r="D35" s="32"/>
      <c r="E35" s="32"/>
      <c r="F35" s="31"/>
      <c r="G35" s="32"/>
      <c r="H35" s="40"/>
      <c r="I35" s="39"/>
      <c r="J35" s="41"/>
      <c r="K35" s="32"/>
      <c r="L35" s="36"/>
      <c r="M35" s="33"/>
      <c r="N35" s="31"/>
      <c r="O35" s="32"/>
      <c r="P35" s="40"/>
      <c r="Q35" s="39"/>
      <c r="R35" s="41"/>
      <c r="S35" s="32"/>
      <c r="T35" s="36"/>
      <c r="U35" s="32"/>
      <c r="V35" s="36"/>
      <c r="W35" s="32"/>
      <c r="X35" s="368"/>
      <c r="Y35" s="369"/>
      <c r="Z35" s="31"/>
      <c r="AA35" s="32"/>
      <c r="AB35" s="40"/>
      <c r="AC35" s="39"/>
      <c r="AD35" s="39"/>
      <c r="AE35" s="39"/>
      <c r="AF35" s="39"/>
      <c r="AG35" s="39"/>
      <c r="AH35" s="40"/>
      <c r="AI35" s="39"/>
      <c r="AJ35" s="39"/>
      <c r="AK35" s="39"/>
      <c r="AL35" s="39"/>
      <c r="AM35" s="41"/>
      <c r="AN35" s="32"/>
      <c r="AO35" s="32"/>
      <c r="AP35" s="36"/>
      <c r="AQ35" s="36"/>
    </row>
    <row r="36" spans="1:43" x14ac:dyDescent="0.15">
      <c r="A36" s="31"/>
      <c r="B36" s="31"/>
      <c r="C36" s="32"/>
      <c r="D36" s="32"/>
      <c r="E36" s="32"/>
      <c r="F36" s="30"/>
      <c r="G36" s="30"/>
      <c r="H36" s="30"/>
      <c r="I36" s="30"/>
      <c r="J36" s="30"/>
      <c r="K36" s="30"/>
      <c r="L36" s="30"/>
      <c r="M36" s="32"/>
      <c r="N36" s="30"/>
      <c r="O36" s="30"/>
      <c r="P36" s="30"/>
      <c r="Q36" s="30"/>
      <c r="R36" s="30"/>
      <c r="S36" s="30"/>
      <c r="T36" s="30"/>
      <c r="U36" s="32"/>
      <c r="V36" s="36"/>
      <c r="W36" s="31"/>
      <c r="X36" s="363"/>
      <c r="Y36" s="364"/>
      <c r="Z36" s="31"/>
      <c r="AA36" s="32"/>
      <c r="AB36" s="32"/>
      <c r="AC36" s="32"/>
      <c r="AD36" s="32"/>
      <c r="AE36" s="32"/>
      <c r="AF36" s="32"/>
      <c r="AG36" s="32"/>
      <c r="AH36" s="32"/>
      <c r="AI36" s="32"/>
      <c r="AJ36" s="32"/>
      <c r="AK36" s="32"/>
      <c r="AL36" s="32"/>
      <c r="AM36" s="32"/>
      <c r="AN36" s="32"/>
      <c r="AO36" s="32"/>
      <c r="AP36" s="36"/>
      <c r="AQ36" s="36"/>
    </row>
    <row r="37" spans="1:43" x14ac:dyDescent="0.15">
      <c r="A37" s="31"/>
      <c r="B37" s="31"/>
      <c r="C37" s="32"/>
      <c r="D37" s="32"/>
      <c r="E37" s="32"/>
      <c r="F37" s="32"/>
      <c r="G37" s="32"/>
      <c r="H37" s="32"/>
      <c r="I37" s="32"/>
      <c r="J37" s="32"/>
      <c r="K37" s="32"/>
      <c r="L37" s="32"/>
      <c r="M37" s="32"/>
      <c r="N37" s="32"/>
      <c r="O37" s="32"/>
      <c r="P37" s="32"/>
      <c r="Q37" s="32"/>
      <c r="R37" s="32"/>
      <c r="S37" s="32"/>
      <c r="T37" s="32"/>
      <c r="U37" s="32"/>
      <c r="V37" s="36"/>
      <c r="W37" s="31"/>
      <c r="X37" s="32"/>
      <c r="Y37" s="36"/>
      <c r="Z37" s="31"/>
      <c r="AA37" s="32"/>
      <c r="AB37" s="32"/>
      <c r="AC37" s="32"/>
      <c r="AD37" s="32"/>
      <c r="AE37" s="32"/>
      <c r="AF37" s="32"/>
      <c r="AG37" s="32"/>
      <c r="AH37" s="32"/>
      <c r="AI37" s="32"/>
      <c r="AJ37" s="32"/>
      <c r="AK37" s="32"/>
      <c r="AL37" s="32"/>
      <c r="AM37" s="32"/>
      <c r="AN37" s="32"/>
      <c r="AO37" s="32"/>
      <c r="AP37" s="36"/>
      <c r="AQ37" s="36"/>
    </row>
    <row r="38" spans="1:43" x14ac:dyDescent="0.15">
      <c r="A38" s="31"/>
      <c r="B38" s="31"/>
      <c r="C38" s="32"/>
      <c r="D38" s="32"/>
      <c r="E38" s="32"/>
      <c r="F38" s="32"/>
      <c r="G38" s="32"/>
      <c r="H38" s="32"/>
      <c r="I38" s="32"/>
      <c r="J38" s="32"/>
      <c r="K38" s="32"/>
      <c r="L38" s="32"/>
      <c r="M38" s="32"/>
      <c r="N38" s="32"/>
      <c r="O38" s="32"/>
      <c r="P38" s="32"/>
      <c r="Q38" s="32"/>
      <c r="R38" s="32"/>
      <c r="S38" s="32"/>
      <c r="T38" s="32"/>
      <c r="U38" s="32"/>
      <c r="V38" s="32"/>
      <c r="W38" s="34"/>
      <c r="X38" s="34"/>
      <c r="Y38" s="34"/>
      <c r="Z38" s="32"/>
      <c r="AA38" s="32"/>
      <c r="AB38" s="32"/>
      <c r="AC38" s="32"/>
      <c r="AD38" s="32"/>
      <c r="AE38" s="29"/>
      <c r="AF38" s="30"/>
      <c r="AG38" s="30"/>
      <c r="AH38" s="30"/>
      <c r="AI38" s="30"/>
      <c r="AJ38" s="30"/>
      <c r="AK38" s="30"/>
      <c r="AL38" s="30"/>
      <c r="AM38" s="30"/>
      <c r="AN38" s="30"/>
      <c r="AO38" s="30"/>
      <c r="AP38" s="30"/>
      <c r="AQ38" s="36"/>
    </row>
    <row r="39" spans="1:43" x14ac:dyDescent="0.15">
      <c r="A39" s="31"/>
      <c r="B39" s="31"/>
      <c r="C39" s="32"/>
      <c r="D39" s="32"/>
      <c r="E39" s="32"/>
      <c r="F39" s="32"/>
      <c r="G39" s="32"/>
      <c r="H39" s="32"/>
      <c r="I39" s="32"/>
      <c r="J39" s="32"/>
      <c r="K39" s="32"/>
      <c r="L39" s="342" t="s">
        <v>243</v>
      </c>
      <c r="M39" s="344"/>
      <c r="N39" s="343"/>
      <c r="O39" s="32"/>
      <c r="P39" s="32"/>
      <c r="Q39" s="32"/>
      <c r="R39" s="32"/>
      <c r="S39" s="32"/>
      <c r="T39" s="32"/>
      <c r="U39" s="32"/>
      <c r="V39" s="32"/>
      <c r="W39" s="37"/>
      <c r="X39" s="37"/>
      <c r="Y39" s="37"/>
      <c r="Z39" s="32"/>
      <c r="AA39" s="361">
        <v>9</v>
      </c>
      <c r="AB39" s="370"/>
      <c r="AC39" s="362"/>
      <c r="AD39" s="32"/>
      <c r="AE39" s="31"/>
      <c r="AF39" s="32"/>
      <c r="AG39" s="32"/>
      <c r="AH39" s="32"/>
      <c r="AI39" s="32"/>
      <c r="AJ39" s="32"/>
      <c r="AK39" s="32"/>
      <c r="AL39" s="32"/>
      <c r="AM39" s="32"/>
      <c r="AN39" s="32"/>
      <c r="AO39" s="32"/>
      <c r="AP39" s="32"/>
      <c r="AQ39" s="36"/>
    </row>
    <row r="40" spans="1:43" x14ac:dyDescent="0.15">
      <c r="A40" s="31"/>
      <c r="B40" s="30"/>
      <c r="C40" s="30"/>
      <c r="D40" s="30"/>
      <c r="E40" s="30"/>
      <c r="F40" s="35"/>
      <c r="G40" s="32"/>
      <c r="H40" s="32"/>
      <c r="I40" s="32"/>
      <c r="J40" s="32"/>
      <c r="K40" s="32"/>
      <c r="L40" s="32"/>
      <c r="M40" s="32"/>
      <c r="N40" s="32"/>
      <c r="O40" s="32"/>
      <c r="P40" s="32"/>
      <c r="Q40" s="32"/>
      <c r="R40" s="32"/>
      <c r="S40" s="32"/>
      <c r="T40" s="32"/>
      <c r="U40" s="32"/>
      <c r="V40" s="36"/>
      <c r="W40" s="32"/>
      <c r="X40" s="32"/>
      <c r="Y40" s="32"/>
      <c r="Z40" s="40"/>
      <c r="AA40" s="363"/>
      <c r="AB40" s="371"/>
      <c r="AC40" s="364"/>
      <c r="AD40" s="39"/>
      <c r="AE40" s="31"/>
      <c r="AF40" s="32"/>
      <c r="AG40" s="32"/>
      <c r="AH40" s="32"/>
      <c r="AI40" s="32"/>
      <c r="AJ40" s="32"/>
      <c r="AK40" s="32"/>
      <c r="AL40" s="32"/>
      <c r="AM40" s="32"/>
      <c r="AN40" s="32"/>
      <c r="AO40" s="32"/>
      <c r="AP40" s="32"/>
      <c r="AQ40" s="36"/>
    </row>
    <row r="41" spans="1:43" ht="13.5" customHeight="1" x14ac:dyDescent="0.15">
      <c r="A41" s="31"/>
      <c r="B41" s="32"/>
      <c r="C41" s="32"/>
      <c r="D41" s="32"/>
      <c r="E41" s="32"/>
      <c r="F41" s="36"/>
      <c r="G41" s="32"/>
      <c r="H41" s="32"/>
      <c r="I41" s="32"/>
      <c r="L41" s="372" t="s">
        <v>244</v>
      </c>
      <c r="M41" s="373"/>
      <c r="N41" s="374"/>
      <c r="O41" s="32"/>
      <c r="P41" s="32"/>
      <c r="Q41" s="32"/>
      <c r="R41" s="32"/>
      <c r="S41" s="32"/>
      <c r="T41" s="32"/>
      <c r="U41" s="32"/>
      <c r="V41" s="41"/>
      <c r="W41" s="32"/>
      <c r="X41" s="32"/>
      <c r="Y41" s="32"/>
      <c r="Z41" s="32"/>
      <c r="AA41" s="32"/>
      <c r="AB41" s="32"/>
      <c r="AC41" s="32"/>
      <c r="AD41" s="32"/>
      <c r="AE41" s="32"/>
      <c r="AF41" s="32"/>
      <c r="AG41" s="32"/>
      <c r="AH41" s="32"/>
      <c r="AI41" s="32"/>
      <c r="AJ41" s="32"/>
      <c r="AK41" s="32"/>
      <c r="AL41" s="32"/>
      <c r="AM41" s="32"/>
      <c r="AN41" s="32"/>
      <c r="AO41" s="32"/>
      <c r="AP41" s="32"/>
      <c r="AQ41" s="36"/>
    </row>
    <row r="42" spans="1:43" x14ac:dyDescent="0.15">
      <c r="A42" s="31"/>
      <c r="B42" s="32"/>
      <c r="C42" s="32"/>
      <c r="D42" s="32"/>
      <c r="E42" s="32"/>
      <c r="F42" s="36"/>
      <c r="G42" s="32"/>
      <c r="H42" s="32"/>
      <c r="I42" s="32"/>
      <c r="L42" s="375"/>
      <c r="M42" s="376"/>
      <c r="N42" s="377"/>
      <c r="O42" s="32"/>
      <c r="P42" s="32"/>
      <c r="Q42" s="32"/>
      <c r="R42" s="32"/>
      <c r="S42" s="32"/>
      <c r="T42" s="29"/>
      <c r="U42" s="30"/>
      <c r="V42" s="30"/>
      <c r="W42" s="32"/>
      <c r="X42" s="32"/>
      <c r="Y42" s="32"/>
      <c r="Z42" s="32"/>
      <c r="AA42" s="32"/>
      <c r="AB42" s="32"/>
      <c r="AC42" s="32"/>
      <c r="AD42" s="32"/>
      <c r="AE42" s="32"/>
      <c r="AF42" s="32"/>
      <c r="AG42" s="32"/>
      <c r="AH42" s="32"/>
      <c r="AI42" s="32"/>
      <c r="AJ42" s="32"/>
      <c r="AK42" s="32"/>
      <c r="AL42" s="32"/>
      <c r="AM42" s="32"/>
      <c r="AN42" s="32"/>
      <c r="AO42" s="32"/>
      <c r="AP42" s="32"/>
      <c r="AQ42" s="36"/>
    </row>
    <row r="43" spans="1:43" x14ac:dyDescent="0.15">
      <c r="A43" s="31"/>
      <c r="B43" s="32"/>
      <c r="C43" s="32"/>
      <c r="D43" s="32"/>
      <c r="E43" s="32"/>
      <c r="F43" s="36"/>
      <c r="G43" s="32"/>
      <c r="H43" s="32"/>
      <c r="I43" s="32"/>
      <c r="L43" s="378"/>
      <c r="M43" s="379"/>
      <c r="N43" s="380"/>
      <c r="O43" s="32"/>
      <c r="P43" s="32"/>
      <c r="Q43" s="32"/>
      <c r="R43" s="32"/>
      <c r="S43" s="32"/>
      <c r="T43" s="31"/>
      <c r="U43" s="32"/>
      <c r="V43" s="32"/>
      <c r="W43" s="32"/>
      <c r="X43" s="32"/>
      <c r="Y43" s="32"/>
      <c r="Z43" s="32"/>
      <c r="AA43" s="32"/>
      <c r="AB43" s="32"/>
      <c r="AC43" s="32"/>
      <c r="AD43" s="32"/>
      <c r="AE43" s="32"/>
      <c r="AF43" s="32"/>
      <c r="AG43" s="32"/>
      <c r="AH43" s="32"/>
      <c r="AI43" s="32"/>
      <c r="AJ43" s="32"/>
      <c r="AK43" s="32"/>
      <c r="AL43" s="32"/>
      <c r="AM43" s="32"/>
      <c r="AN43" s="32"/>
      <c r="AO43" s="32"/>
      <c r="AP43" s="32"/>
      <c r="AQ43" s="36"/>
    </row>
    <row r="44" spans="1:43" x14ac:dyDescent="0.15">
      <c r="A44" s="31"/>
      <c r="B44" s="32"/>
      <c r="C44" s="32"/>
      <c r="D44" s="32"/>
      <c r="E44" s="32"/>
      <c r="F44" s="36"/>
      <c r="G44" s="32"/>
      <c r="H44" s="32"/>
      <c r="I44" s="32"/>
      <c r="J44" s="32"/>
      <c r="K44" s="32"/>
      <c r="L44" s="32"/>
      <c r="M44" s="32"/>
      <c r="N44" s="32"/>
      <c r="O44" s="32"/>
      <c r="P44" s="32"/>
      <c r="Q44" s="32"/>
      <c r="T44" s="31"/>
      <c r="U44" s="32"/>
      <c r="V44" s="32"/>
      <c r="W44" s="32"/>
      <c r="X44" s="32"/>
      <c r="Y44" s="32"/>
      <c r="Z44" s="32"/>
      <c r="AA44" s="32"/>
      <c r="AB44" s="32"/>
      <c r="AC44" s="32"/>
      <c r="AD44" s="32"/>
      <c r="AE44" s="32"/>
      <c r="AF44" s="32"/>
      <c r="AG44" s="32"/>
      <c r="AH44" s="32"/>
      <c r="AI44" s="32"/>
      <c r="AJ44" s="32"/>
      <c r="AK44" s="32"/>
      <c r="AL44" s="32"/>
      <c r="AM44" s="32"/>
      <c r="AN44" s="32"/>
      <c r="AO44" s="32"/>
      <c r="AP44" s="32"/>
      <c r="AQ44" s="36"/>
    </row>
    <row r="45" spans="1:43" x14ac:dyDescent="0.15">
      <c r="A45" s="31"/>
      <c r="B45" s="32"/>
      <c r="C45" s="32"/>
      <c r="D45" s="32"/>
      <c r="E45" s="32"/>
      <c r="F45" s="36"/>
      <c r="G45" s="32"/>
      <c r="H45" s="32"/>
      <c r="I45" s="32"/>
      <c r="J45" s="32"/>
      <c r="K45" s="32"/>
      <c r="L45" s="32" t="s">
        <v>245</v>
      </c>
      <c r="M45" s="32"/>
      <c r="N45" s="32"/>
      <c r="O45" s="32"/>
      <c r="P45" s="32"/>
      <c r="Q45" s="32"/>
      <c r="R45" s="32"/>
      <c r="S45" s="36"/>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6"/>
    </row>
    <row r="46" spans="1:43" x14ac:dyDescent="0.15">
      <c r="A46" s="31"/>
      <c r="B46" s="32"/>
      <c r="C46" s="32"/>
      <c r="D46" s="32"/>
      <c r="E46" s="32"/>
      <c r="F46" s="36"/>
      <c r="G46" s="32"/>
      <c r="H46" s="32"/>
      <c r="I46" s="32"/>
      <c r="J46" s="32"/>
      <c r="K46" s="32"/>
      <c r="L46" s="32" t="s">
        <v>246</v>
      </c>
      <c r="M46" s="32"/>
      <c r="N46" s="32"/>
      <c r="O46" s="32"/>
      <c r="P46" s="32"/>
      <c r="Q46" s="32"/>
      <c r="R46" s="32"/>
      <c r="S46" s="36"/>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6"/>
    </row>
    <row r="47" spans="1:43" x14ac:dyDescent="0.15">
      <c r="A47" s="31"/>
      <c r="B47" s="32"/>
      <c r="C47" s="32"/>
      <c r="D47" s="32"/>
      <c r="E47" s="32"/>
      <c r="F47" s="36"/>
      <c r="G47" s="32"/>
      <c r="H47" s="32"/>
      <c r="I47" s="32"/>
      <c r="J47" s="32"/>
      <c r="K47" s="32"/>
      <c r="L47" s="32"/>
      <c r="M47" s="32"/>
      <c r="N47" s="32"/>
      <c r="O47" s="32"/>
      <c r="P47" s="32"/>
      <c r="Q47" s="32"/>
      <c r="R47" s="32"/>
      <c r="S47" s="32"/>
      <c r="T47" s="31"/>
      <c r="U47" s="32"/>
      <c r="V47" s="32"/>
      <c r="W47" s="32"/>
      <c r="X47" s="32"/>
      <c r="Y47" s="32"/>
      <c r="Z47" s="32"/>
      <c r="AA47" s="32"/>
      <c r="AB47" s="32"/>
      <c r="AC47" s="32"/>
      <c r="AD47" s="32"/>
      <c r="AE47" s="32"/>
      <c r="AF47" s="32"/>
      <c r="AG47" s="32"/>
      <c r="AH47" s="32"/>
      <c r="AI47" s="32"/>
      <c r="AJ47" s="32"/>
      <c r="AK47" s="32"/>
      <c r="AL47" s="32"/>
      <c r="AM47" s="32"/>
      <c r="AN47" s="32"/>
      <c r="AO47" s="32"/>
      <c r="AP47" s="32"/>
      <c r="AQ47" s="36"/>
    </row>
    <row r="48" spans="1:43" x14ac:dyDescent="0.15">
      <c r="A48" s="40"/>
      <c r="B48" s="39"/>
      <c r="C48" s="39"/>
      <c r="D48" s="39"/>
      <c r="E48" s="39"/>
      <c r="F48" s="39"/>
      <c r="G48" s="38"/>
      <c r="H48" s="38"/>
      <c r="I48" s="38"/>
      <c r="J48" s="38"/>
      <c r="K48" s="38"/>
      <c r="L48" s="38"/>
      <c r="M48" s="38"/>
      <c r="N48" s="38"/>
      <c r="O48" s="38"/>
      <c r="P48" s="38"/>
      <c r="Q48" s="38"/>
      <c r="R48" s="38"/>
      <c r="S48" s="38"/>
      <c r="T48" s="39"/>
      <c r="U48" s="39"/>
      <c r="V48" s="39"/>
      <c r="W48" s="39"/>
      <c r="X48" s="39"/>
      <c r="Y48" s="39"/>
      <c r="Z48" s="39"/>
      <c r="AA48" s="39"/>
      <c r="AB48" s="39"/>
      <c r="AC48" s="39"/>
      <c r="AD48" s="39"/>
      <c r="AE48" s="39"/>
      <c r="AF48" s="39"/>
      <c r="AG48" s="39"/>
      <c r="AH48" s="39"/>
      <c r="AI48" s="39"/>
      <c r="AJ48" s="39"/>
      <c r="AK48" s="39"/>
      <c r="AL48" s="39"/>
      <c r="AM48" s="39"/>
      <c r="AN48" s="39"/>
      <c r="AO48" s="39"/>
      <c r="AP48" s="39"/>
      <c r="AQ48" s="41"/>
    </row>
  </sheetData>
  <mergeCells count="25">
    <mergeCell ref="B31:C33"/>
    <mergeCell ref="X34:Y36"/>
    <mergeCell ref="AA39:AC40"/>
    <mergeCell ref="L41:N43"/>
    <mergeCell ref="B18:C20"/>
    <mergeCell ref="X20:Y22"/>
    <mergeCell ref="H24:J25"/>
    <mergeCell ref="P24:R25"/>
    <mergeCell ref="AE28:AG29"/>
    <mergeCell ref="B9:C10"/>
    <mergeCell ref="AA12:AB13"/>
    <mergeCell ref="F13:G14"/>
    <mergeCell ref="AE13:AI15"/>
    <mergeCell ref="B14:C15"/>
    <mergeCell ref="AA14:AB15"/>
    <mergeCell ref="U16:V16"/>
    <mergeCell ref="L39:N39"/>
    <mergeCell ref="N2:AC3"/>
    <mergeCell ref="P6:Q7"/>
    <mergeCell ref="N8:Q9"/>
    <mergeCell ref="I5:J5"/>
    <mergeCell ref="I6:J6"/>
    <mergeCell ref="I7:J7"/>
    <mergeCell ref="I8:J8"/>
    <mergeCell ref="I9:J9"/>
  </mergeCells>
  <phoneticPr fontId="43"/>
  <pageMargins left="0.7" right="0.7" top="0.75" bottom="0.75" header="0.3" footer="0.3"/>
  <pageSetup paperSize="9" scale="80"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0"/>
  <sheetViews>
    <sheetView showGridLines="0" view="pageBreakPreview" zoomScale="55" zoomScaleNormal="100" zoomScaleSheetLayoutView="55" workbookViewId="0">
      <selection activeCell="B1" sqref="B1:C1"/>
    </sheetView>
  </sheetViews>
  <sheetFormatPr defaultColWidth="8.375" defaultRowHeight="22.5" x14ac:dyDescent="0.15"/>
  <cols>
    <col min="1" max="1" width="1.625" style="1" customWidth="1"/>
    <col min="2" max="9" width="19" style="1" customWidth="1"/>
    <col min="10" max="10" width="2.375" style="1" customWidth="1"/>
    <col min="11" max="16384" width="8.375" style="1"/>
  </cols>
  <sheetData>
    <row r="1" spans="2:9" ht="20.45" customHeight="1" x14ac:dyDescent="0.15">
      <c r="B1" s="381" t="s">
        <v>247</v>
      </c>
      <c r="C1" s="381"/>
      <c r="H1" s="382" t="s">
        <v>248</v>
      </c>
      <c r="I1" s="382"/>
    </row>
    <row r="2" spans="2:9" ht="35.25" x14ac:dyDescent="0.15">
      <c r="B2" s="383" t="s">
        <v>249</v>
      </c>
      <c r="C2" s="383"/>
      <c r="D2" s="383"/>
      <c r="E2" s="383"/>
      <c r="F2" s="383"/>
      <c r="G2" s="383"/>
      <c r="H2" s="383"/>
      <c r="I2" s="383"/>
    </row>
    <row r="3" spans="2:9" ht="247.5" customHeight="1" x14ac:dyDescent="0.15">
      <c r="B3" s="384" t="s">
        <v>250</v>
      </c>
      <c r="C3" s="385"/>
      <c r="D3" s="385"/>
      <c r="E3" s="385"/>
      <c r="F3" s="385"/>
      <c r="G3" s="385"/>
      <c r="H3" s="385"/>
      <c r="I3" s="386"/>
    </row>
    <row r="4" spans="2:9" ht="12.6" customHeight="1" x14ac:dyDescent="0.15"/>
    <row r="5" spans="2:9" x14ac:dyDescent="0.15">
      <c r="B5" s="1" t="s">
        <v>251</v>
      </c>
    </row>
    <row r="6" spans="2:9" ht="33" customHeight="1" x14ac:dyDescent="0.15">
      <c r="B6" s="404" t="s">
        <v>236</v>
      </c>
      <c r="C6" s="408"/>
      <c r="D6" s="409"/>
      <c r="E6" s="410"/>
      <c r="F6" s="2" t="s">
        <v>252</v>
      </c>
      <c r="G6" s="3"/>
      <c r="H6" s="4"/>
      <c r="I6" s="18"/>
    </row>
    <row r="7" spans="2:9" ht="33" customHeight="1" x14ac:dyDescent="0.15">
      <c r="B7" s="405"/>
      <c r="C7" s="411"/>
      <c r="D7" s="412"/>
      <c r="E7" s="413"/>
      <c r="F7" s="2" t="s">
        <v>253</v>
      </c>
      <c r="G7" s="3"/>
      <c r="H7" s="4"/>
      <c r="I7" s="18"/>
    </row>
    <row r="8" spans="2:9" ht="33" customHeight="1" x14ac:dyDescent="0.15">
      <c r="B8" s="5" t="s">
        <v>254</v>
      </c>
      <c r="C8" s="6"/>
      <c r="D8" s="7"/>
      <c r="E8" s="7"/>
      <c r="F8" s="8" t="s">
        <v>255</v>
      </c>
      <c r="G8" s="9" t="s">
        <v>256</v>
      </c>
      <c r="H8" s="10" t="s">
        <v>257</v>
      </c>
      <c r="I8" s="19" t="s">
        <v>258</v>
      </c>
    </row>
    <row r="9" spans="2:9" ht="33" customHeight="1" x14ac:dyDescent="0.15">
      <c r="B9" s="406" t="s">
        <v>259</v>
      </c>
      <c r="C9" s="414"/>
      <c r="D9" s="415"/>
      <c r="E9" s="416"/>
      <c r="F9" s="11" t="s">
        <v>260</v>
      </c>
      <c r="G9" s="3"/>
      <c r="H9" s="12"/>
      <c r="I9" s="20"/>
    </row>
    <row r="10" spans="2:9" ht="33" customHeight="1" x14ac:dyDescent="0.15">
      <c r="B10" s="407"/>
      <c r="C10" s="411"/>
      <c r="D10" s="412"/>
      <c r="E10" s="413"/>
      <c r="F10" s="11" t="s">
        <v>261</v>
      </c>
      <c r="G10" s="3"/>
      <c r="H10" s="12"/>
      <c r="I10" s="20"/>
    </row>
    <row r="11" spans="2:9" ht="51" customHeight="1" x14ac:dyDescent="0.15">
      <c r="B11" s="13" t="s">
        <v>262</v>
      </c>
      <c r="C11" s="387" t="s">
        <v>263</v>
      </c>
      <c r="D11" s="388"/>
      <c r="E11" s="388"/>
      <c r="F11" s="388"/>
      <c r="G11" s="388"/>
      <c r="H11" s="388"/>
      <c r="I11" s="389"/>
    </row>
    <row r="12" spans="2:9" ht="22.5" customHeight="1" x14ac:dyDescent="0.15"/>
    <row r="13" spans="2:9" ht="52.5" customHeight="1" x14ac:dyDescent="0.15">
      <c r="B13" s="14" t="s">
        <v>264</v>
      </c>
      <c r="C13" s="390" t="s">
        <v>265</v>
      </c>
      <c r="D13" s="391"/>
      <c r="E13" s="391"/>
      <c r="F13" s="14" t="s">
        <v>266</v>
      </c>
      <c r="G13" s="390" t="s">
        <v>267</v>
      </c>
      <c r="H13" s="391"/>
      <c r="I13" s="392"/>
    </row>
    <row r="14" spans="2:9" ht="33.75" customHeight="1" x14ac:dyDescent="0.15">
      <c r="C14" s="15" t="s">
        <v>268</v>
      </c>
    </row>
    <row r="15" spans="2:9" x14ac:dyDescent="0.15">
      <c r="B15" s="16" t="s">
        <v>269</v>
      </c>
    </row>
    <row r="16" spans="2:9" ht="28.5" x14ac:dyDescent="0.15">
      <c r="B16" s="393" t="s">
        <v>270</v>
      </c>
      <c r="C16" s="394"/>
      <c r="D16" s="394"/>
      <c r="E16" s="394"/>
      <c r="F16" s="394"/>
      <c r="G16" s="394"/>
      <c r="H16" s="395"/>
      <c r="I16" s="21" t="s">
        <v>271</v>
      </c>
    </row>
    <row r="17" spans="2:9" ht="39.950000000000003" customHeight="1" x14ac:dyDescent="0.15">
      <c r="B17" s="396" t="s">
        <v>272</v>
      </c>
      <c r="C17" s="397"/>
      <c r="D17" s="397"/>
      <c r="E17" s="397"/>
      <c r="F17" s="397"/>
      <c r="G17" s="397"/>
      <c r="H17" s="398"/>
      <c r="I17" s="22"/>
    </row>
    <row r="18" spans="2:9" ht="39.950000000000003" customHeight="1" x14ac:dyDescent="0.15">
      <c r="B18" s="399" t="s">
        <v>273</v>
      </c>
      <c r="C18" s="400"/>
      <c r="D18" s="400"/>
      <c r="E18" s="400"/>
      <c r="F18" s="400"/>
      <c r="G18" s="400"/>
      <c r="H18" s="401"/>
      <c r="I18" s="22"/>
    </row>
    <row r="19" spans="2:9" ht="39.950000000000003" customHeight="1" x14ac:dyDescent="0.15">
      <c r="B19" s="399" t="s">
        <v>274</v>
      </c>
      <c r="C19" s="400"/>
      <c r="D19" s="400"/>
      <c r="E19" s="400"/>
      <c r="F19" s="400"/>
      <c r="G19" s="400"/>
      <c r="H19" s="401"/>
      <c r="I19" s="22"/>
    </row>
    <row r="20" spans="2:9" ht="39.950000000000003" customHeight="1" x14ac:dyDescent="0.15">
      <c r="B20" s="396" t="s">
        <v>275</v>
      </c>
      <c r="C20" s="397"/>
      <c r="D20" s="397"/>
      <c r="E20" s="397"/>
      <c r="F20" s="397"/>
      <c r="G20" s="397"/>
      <c r="H20" s="398"/>
      <c r="I20" s="22"/>
    </row>
    <row r="21" spans="2:9" ht="39.950000000000003" customHeight="1" x14ac:dyDescent="0.15">
      <c r="B21" s="399" t="s">
        <v>276</v>
      </c>
      <c r="C21" s="400"/>
      <c r="D21" s="400"/>
      <c r="E21" s="400"/>
      <c r="F21" s="400"/>
      <c r="G21" s="400"/>
      <c r="H21" s="401"/>
      <c r="I21" s="22"/>
    </row>
    <row r="22" spans="2:9" ht="55.5" customHeight="1" x14ac:dyDescent="0.15">
      <c r="B22" s="399" t="s">
        <v>277</v>
      </c>
      <c r="C22" s="400"/>
      <c r="D22" s="400"/>
      <c r="E22" s="400"/>
      <c r="F22" s="400"/>
      <c r="G22" s="400"/>
      <c r="H22" s="401"/>
      <c r="I22" s="22"/>
    </row>
    <row r="23" spans="2:9" ht="39.950000000000003" customHeight="1" x14ac:dyDescent="0.15">
      <c r="B23" s="399" t="s">
        <v>278</v>
      </c>
      <c r="C23" s="400"/>
      <c r="D23" s="400"/>
      <c r="E23" s="400"/>
      <c r="F23" s="400"/>
      <c r="G23" s="400"/>
      <c r="H23" s="401"/>
      <c r="I23" s="22"/>
    </row>
    <row r="24" spans="2:9" ht="55.5" customHeight="1" x14ac:dyDescent="0.15">
      <c r="B24" s="399" t="s">
        <v>279</v>
      </c>
      <c r="C24" s="400"/>
      <c r="D24" s="400"/>
      <c r="E24" s="400"/>
      <c r="F24" s="400"/>
      <c r="G24" s="400"/>
      <c r="H24" s="401"/>
      <c r="I24" s="22"/>
    </row>
    <row r="25" spans="2:9" ht="39.950000000000003" customHeight="1" x14ac:dyDescent="0.15">
      <c r="B25" s="399" t="s">
        <v>280</v>
      </c>
      <c r="C25" s="400"/>
      <c r="D25" s="400"/>
      <c r="E25" s="400"/>
      <c r="F25" s="400"/>
      <c r="G25" s="400"/>
      <c r="H25" s="401"/>
      <c r="I25" s="23"/>
    </row>
    <row r="26" spans="2:9" ht="31.5" customHeight="1" x14ac:dyDescent="0.15">
      <c r="B26" s="417" t="s">
        <v>281</v>
      </c>
      <c r="C26" s="418"/>
      <c r="D26" s="418"/>
      <c r="E26" s="418"/>
      <c r="F26" s="418"/>
      <c r="G26" s="418"/>
      <c r="H26" s="418"/>
      <c r="I26" s="24"/>
    </row>
    <row r="27" spans="2:9" ht="72" customHeight="1" x14ac:dyDescent="0.15">
      <c r="B27" s="419"/>
      <c r="C27" s="420"/>
      <c r="D27" s="420"/>
      <c r="E27" s="420"/>
      <c r="F27" s="420"/>
      <c r="G27" s="420"/>
      <c r="H27" s="420"/>
      <c r="I27" s="25"/>
    </row>
    <row r="29" spans="2:9" x14ac:dyDescent="0.15">
      <c r="B29" s="1" t="s">
        <v>282</v>
      </c>
    </row>
    <row r="30" spans="2:9" ht="16.5" customHeight="1" x14ac:dyDescent="0.15"/>
    <row r="31" spans="2:9" x14ac:dyDescent="0.15">
      <c r="B31" s="1" t="s">
        <v>283</v>
      </c>
    </row>
    <row r="32" spans="2:9" x14ac:dyDescent="0.15">
      <c r="E32" s="402"/>
      <c r="F32" s="402"/>
    </row>
    <row r="33" spans="1:11" ht="27.95" customHeight="1" x14ac:dyDescent="0.15">
      <c r="D33" s="403" t="s">
        <v>284</v>
      </c>
      <c r="E33" s="403"/>
      <c r="F33" s="403"/>
      <c r="G33" s="403"/>
      <c r="H33" s="403"/>
      <c r="I33" s="403"/>
      <c r="J33" s="26"/>
      <c r="K33" s="26"/>
    </row>
    <row r="34" spans="1:11" ht="27.95" customHeight="1" x14ac:dyDescent="0.15">
      <c r="J34" s="27"/>
      <c r="K34" s="27"/>
    </row>
    <row r="35" spans="1:11" ht="27.95" customHeight="1" x14ac:dyDescent="0.15">
      <c r="A35" s="1" t="s">
        <v>285</v>
      </c>
      <c r="D35" s="403" t="s">
        <v>286</v>
      </c>
      <c r="E35" s="403"/>
      <c r="F35" s="403"/>
      <c r="G35" s="403"/>
      <c r="H35" s="403"/>
      <c r="I35" s="403"/>
      <c r="J35" s="27"/>
      <c r="K35" s="27"/>
    </row>
    <row r="36" spans="1:11" ht="27.95" customHeight="1" x14ac:dyDescent="0.15"/>
    <row r="37" spans="1:11" ht="27.95" customHeight="1" x14ac:dyDescent="0.15">
      <c r="D37" s="403" t="s">
        <v>287</v>
      </c>
      <c r="E37" s="403"/>
      <c r="F37" s="403"/>
      <c r="G37" s="403"/>
      <c r="H37" s="403"/>
      <c r="I37" s="403"/>
    </row>
    <row r="38" spans="1:11" ht="27.95" customHeight="1" x14ac:dyDescent="0.15"/>
    <row r="39" spans="1:11" ht="27.95" customHeight="1" x14ac:dyDescent="0.15">
      <c r="D39" s="403" t="s">
        <v>288</v>
      </c>
      <c r="E39" s="403"/>
      <c r="F39" s="17" t="s">
        <v>289</v>
      </c>
      <c r="G39" s="17" t="s">
        <v>257</v>
      </c>
      <c r="H39" s="17" t="s">
        <v>258</v>
      </c>
    </row>
    <row r="40" spans="1:11" ht="10.5" customHeight="1" x14ac:dyDescent="0.15"/>
  </sheetData>
  <mergeCells count="27">
    <mergeCell ref="D37:I37"/>
    <mergeCell ref="D39:E39"/>
    <mergeCell ref="B6:B7"/>
    <mergeCell ref="B9:B10"/>
    <mergeCell ref="C6:E7"/>
    <mergeCell ref="C9:E10"/>
    <mergeCell ref="B26:H27"/>
    <mergeCell ref="B24:H24"/>
    <mergeCell ref="B25:H25"/>
    <mergeCell ref="E32:F32"/>
    <mergeCell ref="D33:I33"/>
    <mergeCell ref="D35:I35"/>
    <mergeCell ref="B19:H19"/>
    <mergeCell ref="B20:H20"/>
    <mergeCell ref="B21:H21"/>
    <mergeCell ref="B22:H22"/>
    <mergeCell ref="B23:H23"/>
    <mergeCell ref="C13:E13"/>
    <mergeCell ref="G13:I13"/>
    <mergeCell ref="B16:H16"/>
    <mergeCell ref="B17:H17"/>
    <mergeCell ref="B18:H18"/>
    <mergeCell ref="B1:C1"/>
    <mergeCell ref="H1:I1"/>
    <mergeCell ref="B2:I2"/>
    <mergeCell ref="B3:I3"/>
    <mergeCell ref="C11:I11"/>
  </mergeCells>
  <phoneticPr fontId="43"/>
  <printOptions horizontalCentered="1"/>
  <pageMargins left="0.78740157480314998" right="0.39370078740157499" top="0.78740157480314998" bottom="0.39370078740157499" header="0.31496062992126" footer="0.31496062992126"/>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15"/>
  <sheetViews>
    <sheetView showGridLines="0" workbookViewId="0">
      <selection activeCell="K8" sqref="K8"/>
    </sheetView>
  </sheetViews>
  <sheetFormatPr defaultColWidth="9" defaultRowHeight="13.5" x14ac:dyDescent="0.15"/>
  <cols>
    <col min="1" max="1" width="9" style="238"/>
    <col min="2" max="2" width="4.375" style="238" customWidth="1"/>
    <col min="3" max="13" width="8.625" style="238" customWidth="1"/>
    <col min="14" max="16384" width="9" style="238"/>
  </cols>
  <sheetData>
    <row r="1" spans="1:13" x14ac:dyDescent="0.15">
      <c r="A1" s="239"/>
      <c r="B1" s="239"/>
      <c r="C1" s="239"/>
      <c r="D1" s="239"/>
      <c r="E1" s="239"/>
      <c r="F1" s="239"/>
      <c r="G1" s="239"/>
      <c r="H1" s="239"/>
      <c r="I1" s="239"/>
      <c r="J1" s="239"/>
      <c r="K1" s="239"/>
      <c r="L1" s="239"/>
      <c r="M1" s="239"/>
    </row>
    <row r="2" spans="1:13" ht="17.25" customHeight="1" x14ac:dyDescent="0.15">
      <c r="A2" s="239"/>
      <c r="B2" s="239"/>
      <c r="C2" s="258" t="s">
        <v>76</v>
      </c>
      <c r="D2" s="258"/>
      <c r="E2" s="258"/>
      <c r="F2" s="258"/>
      <c r="G2" s="258"/>
      <c r="H2" s="258"/>
      <c r="I2" s="258"/>
      <c r="J2" s="258"/>
      <c r="K2" s="258"/>
      <c r="L2" s="258"/>
      <c r="M2" s="258"/>
    </row>
    <row r="3" spans="1:13" ht="17.25" customHeight="1" x14ac:dyDescent="0.15">
      <c r="A3" s="239"/>
      <c r="B3" s="239"/>
      <c r="C3" s="155"/>
      <c r="E3" s="156"/>
      <c r="F3" s="156"/>
      <c r="G3" s="157"/>
      <c r="H3" s="156"/>
      <c r="I3" s="157" t="s">
        <v>77</v>
      </c>
      <c r="J3" s="156"/>
      <c r="K3" s="168" t="s">
        <v>9</v>
      </c>
      <c r="L3" s="169" t="s">
        <v>11</v>
      </c>
      <c r="M3" s="170" t="s">
        <v>13</v>
      </c>
    </row>
    <row r="4" spans="1:13" ht="23.25" customHeight="1" x14ac:dyDescent="0.15">
      <c r="A4" s="239"/>
      <c r="B4" s="239"/>
      <c r="C4" s="155"/>
      <c r="D4" s="158">
        <v>1</v>
      </c>
      <c r="E4" s="158">
        <v>2</v>
      </c>
      <c r="F4" s="158">
        <v>3</v>
      </c>
      <c r="G4" s="158">
        <v>4</v>
      </c>
      <c r="H4" s="158">
        <v>5</v>
      </c>
      <c r="I4" s="158">
        <v>6</v>
      </c>
      <c r="J4" s="158">
        <v>7</v>
      </c>
      <c r="K4" s="158">
        <v>8</v>
      </c>
      <c r="L4" s="158">
        <v>9</v>
      </c>
      <c r="M4" s="158">
        <v>10</v>
      </c>
    </row>
    <row r="5" spans="1:13" ht="23.25" customHeight="1" x14ac:dyDescent="0.2">
      <c r="B5" s="159"/>
      <c r="C5" s="160"/>
      <c r="D5" s="161" t="str">
        <f>+C6</f>
        <v>菊　川</v>
      </c>
      <c r="E5" s="161" t="str">
        <f>+C7</f>
        <v>秋　月</v>
      </c>
      <c r="F5" s="161" t="str">
        <f>+C8</f>
        <v>富　田</v>
      </c>
      <c r="G5" s="161" t="str">
        <f>+C9</f>
        <v>徳　山</v>
      </c>
      <c r="H5" s="161" t="str">
        <f>+C10</f>
        <v>Futuro</v>
      </c>
      <c r="I5" s="161" t="str">
        <f>+C11</f>
        <v>K&amp;K</v>
      </c>
      <c r="J5" s="161" t="str">
        <f>+C12</f>
        <v>今宿岐山</v>
      </c>
      <c r="K5" s="161" t="str">
        <f>+C13</f>
        <v>EDEVALD</v>
      </c>
      <c r="L5" s="161" t="str">
        <f>+C14</f>
        <v>ｽﾄﾔﾉﾌ</v>
      </c>
      <c r="M5" s="161" t="str">
        <f>+C15</f>
        <v>湯野</v>
      </c>
    </row>
    <row r="6" spans="1:13" ht="23.25" customHeight="1" x14ac:dyDescent="0.2">
      <c r="B6" s="162">
        <v>1</v>
      </c>
      <c r="C6" s="163" t="s">
        <v>78</v>
      </c>
      <c r="D6" s="164"/>
      <c r="E6" s="165" t="s">
        <v>79</v>
      </c>
      <c r="F6" s="165" t="s">
        <v>80</v>
      </c>
      <c r="G6" s="166" t="s">
        <v>81</v>
      </c>
      <c r="H6" s="167" t="s">
        <v>82</v>
      </c>
      <c r="I6" s="165" t="s">
        <v>83</v>
      </c>
      <c r="J6" s="167" t="s">
        <v>84</v>
      </c>
      <c r="K6" s="166" t="s">
        <v>85</v>
      </c>
      <c r="L6" s="167" t="s">
        <v>86</v>
      </c>
      <c r="M6" s="166" t="s">
        <v>87</v>
      </c>
    </row>
    <row r="7" spans="1:13" ht="23.25" customHeight="1" x14ac:dyDescent="0.2">
      <c r="B7" s="162">
        <v>2</v>
      </c>
      <c r="C7" s="163" t="s">
        <v>88</v>
      </c>
      <c r="D7" s="165" t="str">
        <f>+E6</f>
        <v>1-B5</v>
      </c>
      <c r="E7" s="164"/>
      <c r="F7" s="166" t="s">
        <v>89</v>
      </c>
      <c r="G7" s="166" t="s">
        <v>90</v>
      </c>
      <c r="H7" s="165" t="s">
        <v>91</v>
      </c>
      <c r="I7" s="167" t="s">
        <v>92</v>
      </c>
      <c r="J7" s="165" t="s">
        <v>93</v>
      </c>
      <c r="K7" s="167" t="s">
        <v>94</v>
      </c>
      <c r="L7" s="166" t="s">
        <v>95</v>
      </c>
      <c r="M7" s="167" t="s">
        <v>96</v>
      </c>
    </row>
    <row r="8" spans="1:13" ht="23.25" customHeight="1" x14ac:dyDescent="0.2">
      <c r="B8" s="162">
        <v>3</v>
      </c>
      <c r="C8" s="163" t="s">
        <v>97</v>
      </c>
      <c r="D8" s="165" t="str">
        <f>+F6</f>
        <v>1-A7</v>
      </c>
      <c r="E8" s="166" t="str">
        <f>+F7</f>
        <v>2-C5</v>
      </c>
      <c r="F8" s="164"/>
      <c r="G8" s="165" t="s">
        <v>98</v>
      </c>
      <c r="H8" s="167" t="s">
        <v>99</v>
      </c>
      <c r="I8" s="166" t="s">
        <v>100</v>
      </c>
      <c r="J8" s="166" t="s">
        <v>101</v>
      </c>
      <c r="K8" s="165" t="s">
        <v>102</v>
      </c>
      <c r="L8" s="167" t="s">
        <v>103</v>
      </c>
      <c r="M8" s="167" t="s">
        <v>104</v>
      </c>
    </row>
    <row r="9" spans="1:13" ht="23.25" customHeight="1" x14ac:dyDescent="0.2">
      <c r="B9" s="162">
        <v>4</v>
      </c>
      <c r="C9" s="163" t="s">
        <v>105</v>
      </c>
      <c r="D9" s="166" t="str">
        <f>+G6</f>
        <v>2-B4</v>
      </c>
      <c r="E9" s="166" t="str">
        <f>+G7</f>
        <v>2-B3</v>
      </c>
      <c r="F9" s="165" t="str">
        <f>+G8</f>
        <v>1-A4</v>
      </c>
      <c r="G9" s="164"/>
      <c r="H9" s="166" t="s">
        <v>106</v>
      </c>
      <c r="I9" s="167" t="s">
        <v>107</v>
      </c>
      <c r="J9" s="165" t="s">
        <v>108</v>
      </c>
      <c r="K9" s="167" t="s">
        <v>109</v>
      </c>
      <c r="L9" s="165" t="s">
        <v>110</v>
      </c>
      <c r="M9" s="167" t="s">
        <v>111</v>
      </c>
    </row>
    <row r="10" spans="1:13" ht="23.25" customHeight="1" x14ac:dyDescent="0.2">
      <c r="B10" s="162">
        <v>5</v>
      </c>
      <c r="C10" s="163" t="s">
        <v>112</v>
      </c>
      <c r="D10" s="167" t="str">
        <f>+H6</f>
        <v>3-C5</v>
      </c>
      <c r="E10" s="165" t="str">
        <f>+H7</f>
        <v>1-B8</v>
      </c>
      <c r="F10" s="167" t="str">
        <f>+H8</f>
        <v>3-B1</v>
      </c>
      <c r="G10" s="166" t="str">
        <f>+H9</f>
        <v>2-C1</v>
      </c>
      <c r="H10" s="164"/>
      <c r="I10" s="165" t="s">
        <v>113</v>
      </c>
      <c r="J10" s="167" t="s">
        <v>114</v>
      </c>
      <c r="K10" s="166" t="s">
        <v>115</v>
      </c>
      <c r="L10" s="166" t="s">
        <v>116</v>
      </c>
      <c r="M10" s="165" t="s">
        <v>117</v>
      </c>
    </row>
    <row r="11" spans="1:13" ht="23.25" customHeight="1" x14ac:dyDescent="0.2">
      <c r="B11" s="162">
        <v>6</v>
      </c>
      <c r="C11" s="163" t="s">
        <v>118</v>
      </c>
      <c r="D11" s="165" t="str">
        <f>+I6</f>
        <v>1-B3</v>
      </c>
      <c r="E11" s="167" t="str">
        <f>+I7</f>
        <v>3-A3</v>
      </c>
      <c r="F11" s="166" t="str">
        <f>+I8</f>
        <v>2-A2</v>
      </c>
      <c r="G11" s="167" t="str">
        <f>+I9</f>
        <v>3-B5</v>
      </c>
      <c r="H11" s="165" t="str">
        <f>+I10</f>
        <v>1-A5</v>
      </c>
      <c r="I11" s="164"/>
      <c r="J11" s="166" t="s">
        <v>119</v>
      </c>
      <c r="K11" s="167" t="s">
        <v>120</v>
      </c>
      <c r="L11" s="165" t="s">
        <v>121</v>
      </c>
      <c r="M11" s="166" t="s">
        <v>122</v>
      </c>
    </row>
    <row r="12" spans="1:13" ht="23.25" customHeight="1" x14ac:dyDescent="0.2">
      <c r="B12" s="162">
        <v>7</v>
      </c>
      <c r="C12" s="163" t="s">
        <v>123</v>
      </c>
      <c r="D12" s="167" t="str">
        <f>+J6</f>
        <v>3-B3</v>
      </c>
      <c r="E12" s="165" t="str">
        <f>+J7</f>
        <v>1-A2</v>
      </c>
      <c r="F12" s="166" t="str">
        <f>+J8</f>
        <v>2-C4</v>
      </c>
      <c r="G12" s="165" t="str">
        <f>+J9</f>
        <v>1-B6</v>
      </c>
      <c r="H12" s="167" t="str">
        <f>+J10</f>
        <v>3-B2</v>
      </c>
      <c r="I12" s="166" t="str">
        <f>+J11</f>
        <v>2-A3</v>
      </c>
      <c r="J12" s="164"/>
      <c r="K12" s="165" t="s">
        <v>124</v>
      </c>
      <c r="L12" s="167" t="s">
        <v>125</v>
      </c>
      <c r="M12" s="166" t="s">
        <v>126</v>
      </c>
    </row>
    <row r="13" spans="1:13" ht="23.25" customHeight="1" x14ac:dyDescent="0.2">
      <c r="B13" s="162">
        <v>8</v>
      </c>
      <c r="C13" s="163" t="s">
        <v>127</v>
      </c>
      <c r="D13" s="166" t="str">
        <f>+K6</f>
        <v>2-A1</v>
      </c>
      <c r="E13" s="167" t="str">
        <f>+K7</f>
        <v>3-C4</v>
      </c>
      <c r="F13" s="165" t="str">
        <f>+K8</f>
        <v>1-B2</v>
      </c>
      <c r="G13" s="167" t="str">
        <f>+K9</f>
        <v>3-C2</v>
      </c>
      <c r="H13" s="166" t="str">
        <f>+K10</f>
        <v>2-A4</v>
      </c>
      <c r="I13" s="167" t="str">
        <f>+K11</f>
        <v>3-C1</v>
      </c>
      <c r="J13" s="165" t="str">
        <f>+K12</f>
        <v>1-B4</v>
      </c>
      <c r="K13" s="164"/>
      <c r="L13" s="166" t="s">
        <v>128</v>
      </c>
      <c r="M13" s="165" t="s">
        <v>129</v>
      </c>
    </row>
    <row r="14" spans="1:13" ht="23.25" customHeight="1" x14ac:dyDescent="0.2">
      <c r="B14" s="162">
        <v>9</v>
      </c>
      <c r="C14" s="163" t="s">
        <v>130</v>
      </c>
      <c r="D14" s="167" t="str">
        <f>+L6</f>
        <v>3-A2</v>
      </c>
      <c r="E14" s="166" t="str">
        <f>+L7</f>
        <v>2-C2</v>
      </c>
      <c r="F14" s="167" t="str">
        <f>+L8</f>
        <v>3-B4</v>
      </c>
      <c r="G14" s="240" t="str">
        <f>+L9</f>
        <v>1-A1</v>
      </c>
      <c r="H14" s="166" t="str">
        <f>+L10</f>
        <v>2-A5</v>
      </c>
      <c r="I14" s="240" t="str">
        <f>+L11</f>
        <v>1-B7</v>
      </c>
      <c r="J14" s="167" t="str">
        <f>+L12</f>
        <v>3-A5</v>
      </c>
      <c r="K14" s="166" t="str">
        <f>+L13</f>
        <v>2-C3</v>
      </c>
      <c r="L14" s="171"/>
      <c r="M14" s="240" t="s">
        <v>131</v>
      </c>
    </row>
    <row r="15" spans="1:13" ht="23.25" customHeight="1" x14ac:dyDescent="0.2">
      <c r="B15" s="162">
        <v>10</v>
      </c>
      <c r="C15" s="163" t="s">
        <v>132</v>
      </c>
      <c r="D15" s="166" t="str">
        <f>+M6</f>
        <v>2-B2</v>
      </c>
      <c r="E15" s="167" t="str">
        <f>+M7</f>
        <v>3-A1</v>
      </c>
      <c r="F15" s="167" t="str">
        <f>+M8</f>
        <v>3-C3</v>
      </c>
      <c r="G15" s="167" t="str">
        <f>+M9</f>
        <v>3-A4</v>
      </c>
      <c r="H15" s="165" t="str">
        <f>+M10</f>
        <v>1-B1</v>
      </c>
      <c r="I15" s="166" t="str">
        <f>+M11</f>
        <v>2-B5</v>
      </c>
      <c r="J15" s="166" t="str">
        <f>+M12</f>
        <v>2-B1</v>
      </c>
      <c r="K15" s="165" t="str">
        <f>+M13</f>
        <v>1-A6</v>
      </c>
      <c r="L15" s="165" t="str">
        <f>+M14</f>
        <v>1-A3</v>
      </c>
      <c r="M15" s="164"/>
    </row>
  </sheetData>
  <mergeCells count="1">
    <mergeCell ref="C2:M2"/>
  </mergeCells>
  <phoneticPr fontId="43"/>
  <pageMargins left="0.7" right="0.7" top="0.75" bottom="0.75" header="0.3" footer="0.3"/>
  <pageSetup paperSize="9" scale="9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V68"/>
  <sheetViews>
    <sheetView tabSelected="1" topLeftCell="C16" zoomScale="70" zoomScaleNormal="70" workbookViewId="0">
      <selection activeCell="H50" sqref="H50"/>
    </sheetView>
  </sheetViews>
  <sheetFormatPr defaultColWidth="9" defaultRowHeight="13.5" customHeight="1" x14ac:dyDescent="0.15"/>
  <cols>
    <col min="1" max="1" width="9" style="53" hidden="1" customWidth="1"/>
    <col min="2" max="2" width="11.125" style="54" hidden="1" customWidth="1"/>
    <col min="3" max="3" width="3.25" style="52" customWidth="1"/>
    <col min="4" max="4" width="10" style="52" customWidth="1"/>
    <col min="5" max="5" width="6.5" style="52" customWidth="1"/>
    <col min="6" max="6" width="3.75" style="52" customWidth="1"/>
    <col min="7" max="7" width="6.5" style="52" customWidth="1"/>
    <col min="8" max="8" width="9.75" style="52" customWidth="1"/>
    <col min="9" max="9" width="5" style="52" customWidth="1"/>
    <col min="10" max="10" width="3.625" style="52" customWidth="1"/>
    <col min="11" max="11" width="5" style="52" customWidth="1"/>
    <col min="12" max="13" width="9.75" style="52" customWidth="1"/>
    <col min="14" max="14" width="1.875" style="52" customWidth="1"/>
    <col min="15" max="15" width="10" style="52" customWidth="1"/>
    <col min="16" max="16" width="6.5" style="52" customWidth="1"/>
    <col min="17" max="17" width="3.75" style="52" customWidth="1"/>
    <col min="18" max="18" width="6.5" style="52" customWidth="1"/>
    <col min="19" max="19" width="9.625" style="52" customWidth="1"/>
    <col min="20" max="20" width="5" style="52" customWidth="1"/>
    <col min="21" max="21" width="3.75" style="52" customWidth="1"/>
    <col min="22" max="22" width="5" style="52" customWidth="1"/>
    <col min="23" max="24" width="9.625" style="52" customWidth="1"/>
    <col min="25" max="25" width="1.875" style="52" customWidth="1"/>
    <col min="26" max="26" width="10" style="52" customWidth="1"/>
    <col min="27" max="27" width="6.5" style="52" customWidth="1"/>
    <col min="28" max="28" width="3.75" style="52" customWidth="1"/>
    <col min="29" max="29" width="6.5" style="52" customWidth="1"/>
    <col min="30" max="30" width="9.625" style="52" customWidth="1"/>
    <col min="31" max="31" width="5" style="52" customWidth="1"/>
    <col min="32" max="32" width="3.75" style="52" customWidth="1"/>
    <col min="33" max="33" width="5" style="52" customWidth="1"/>
    <col min="34" max="35" width="9.625" style="52" customWidth="1"/>
    <col min="36" max="36" width="5.125" style="52" customWidth="1"/>
    <col min="37" max="46" width="4.5" style="52" hidden="1" customWidth="1"/>
    <col min="47" max="16384" width="9" style="52"/>
  </cols>
  <sheetData>
    <row r="1" spans="1:48" ht="13.5" customHeight="1" x14ac:dyDescent="0.15">
      <c r="A1" s="184"/>
      <c r="B1" s="185"/>
    </row>
    <row r="2" spans="1:48" ht="28.5" customHeight="1" x14ac:dyDescent="0.15">
      <c r="A2" s="184"/>
      <c r="B2" s="184"/>
      <c r="D2" s="267" t="s">
        <v>133</v>
      </c>
      <c r="E2" s="267"/>
      <c r="F2" s="267"/>
      <c r="G2" s="267"/>
      <c r="H2" s="267"/>
      <c r="I2" s="267"/>
      <c r="J2" s="267"/>
      <c r="K2" s="267"/>
      <c r="L2" s="267"/>
      <c r="M2" s="267"/>
      <c r="N2" s="267"/>
      <c r="O2" s="267"/>
      <c r="P2" s="267"/>
      <c r="Q2" s="267"/>
      <c r="R2" s="267"/>
      <c r="S2" s="267"/>
      <c r="T2" s="267"/>
      <c r="U2" s="267"/>
      <c r="V2" s="267"/>
      <c r="W2" s="267"/>
      <c r="X2" s="267"/>
      <c r="Z2" s="186"/>
      <c r="AA2" s="186"/>
      <c r="AB2" s="186"/>
      <c r="AC2" s="186"/>
      <c r="AD2" s="186"/>
      <c r="AE2" s="186"/>
      <c r="AF2" s="186"/>
      <c r="AG2" s="186"/>
      <c r="AH2" s="186"/>
      <c r="AI2" s="186"/>
    </row>
    <row r="3" spans="1:48" ht="28.5" customHeight="1" x14ac:dyDescent="0.15">
      <c r="A3" s="259">
        <v>1</v>
      </c>
      <c r="B3" s="260" t="s">
        <v>78</v>
      </c>
      <c r="D3" s="267"/>
      <c r="E3" s="267"/>
      <c r="F3" s="267"/>
      <c r="G3" s="267"/>
      <c r="H3" s="267"/>
      <c r="I3" s="267"/>
      <c r="J3" s="267"/>
      <c r="K3" s="267"/>
      <c r="L3" s="267"/>
      <c r="M3" s="267"/>
      <c r="N3" s="267"/>
      <c r="O3" s="267"/>
      <c r="P3" s="267"/>
      <c r="Q3" s="267"/>
      <c r="R3" s="267"/>
      <c r="S3" s="267"/>
      <c r="T3" s="267"/>
      <c r="U3" s="267"/>
      <c r="V3" s="267"/>
      <c r="W3" s="267"/>
      <c r="X3" s="267"/>
      <c r="Y3" s="218"/>
      <c r="Z3" s="186"/>
      <c r="AA3" s="186"/>
      <c r="AB3" s="186"/>
      <c r="AC3" s="186"/>
      <c r="AD3" s="186"/>
      <c r="AE3" s="186"/>
      <c r="AF3" s="186"/>
      <c r="AG3" s="186"/>
      <c r="AH3" s="186"/>
      <c r="AI3" s="186"/>
      <c r="AJ3" s="223"/>
      <c r="AU3" s="151" t="s">
        <v>36</v>
      </c>
      <c r="AV3" s="152">
        <v>2.4305555555555601E-2</v>
      </c>
    </row>
    <row r="4" spans="1:48" ht="28.5" customHeight="1" x14ac:dyDescent="0.15">
      <c r="A4" s="259"/>
      <c r="B4" s="260"/>
      <c r="D4" s="187"/>
      <c r="E4" s="187"/>
      <c r="F4" s="187"/>
      <c r="G4" s="187"/>
      <c r="H4" s="187"/>
      <c r="I4" s="187"/>
      <c r="J4" s="187"/>
      <c r="K4" s="187"/>
      <c r="L4" s="187"/>
      <c r="M4" s="187"/>
      <c r="N4" s="187"/>
      <c r="O4" s="187"/>
      <c r="P4" s="187"/>
      <c r="Q4" s="187"/>
      <c r="R4" s="187"/>
      <c r="S4" s="187"/>
      <c r="T4" s="187"/>
      <c r="U4" s="187"/>
      <c r="V4" s="187"/>
      <c r="W4" s="187"/>
      <c r="X4" s="187"/>
      <c r="Y4" s="218"/>
      <c r="Z4" s="187"/>
      <c r="AA4" s="187"/>
      <c r="AB4" s="187"/>
      <c r="AC4" s="187"/>
      <c r="AD4" s="187"/>
      <c r="AE4" s="187"/>
      <c r="AF4" s="187"/>
      <c r="AG4" s="187"/>
      <c r="AH4" s="187"/>
      <c r="AI4" s="187"/>
      <c r="AJ4" s="223"/>
      <c r="AU4" s="151" t="s">
        <v>134</v>
      </c>
      <c r="AV4" s="152">
        <v>6.9444444444444397E-3</v>
      </c>
    </row>
    <row r="5" spans="1:48" ht="28.5" customHeight="1" x14ac:dyDescent="0.15">
      <c r="A5" s="259">
        <v>2</v>
      </c>
      <c r="B5" s="260" t="s">
        <v>88</v>
      </c>
      <c r="D5" s="188"/>
      <c r="E5" s="189" t="s">
        <v>135</v>
      </c>
      <c r="F5" s="188"/>
      <c r="G5" s="188"/>
      <c r="H5" s="189"/>
      <c r="I5" s="189"/>
      <c r="J5" s="203"/>
      <c r="K5" s="203"/>
      <c r="L5" s="203"/>
      <c r="M5" s="204" t="s">
        <v>136</v>
      </c>
      <c r="N5" s="205"/>
      <c r="O5" s="188"/>
      <c r="P5" s="189" t="s">
        <v>135</v>
      </c>
      <c r="Q5" s="188"/>
      <c r="R5" s="188"/>
      <c r="S5" s="189"/>
      <c r="T5" s="189"/>
      <c r="U5" s="203"/>
      <c r="V5" s="203"/>
      <c r="W5" s="203"/>
      <c r="X5" s="204" t="s">
        <v>136</v>
      </c>
      <c r="Z5" s="188"/>
      <c r="AA5" s="189"/>
      <c r="AB5" s="188"/>
      <c r="AC5" s="188"/>
      <c r="AD5" s="189"/>
      <c r="AE5" s="189"/>
      <c r="AF5" s="203"/>
      <c r="AG5" s="203"/>
      <c r="AH5" s="203"/>
      <c r="AI5" s="204"/>
      <c r="AU5" s="151" t="s">
        <v>137</v>
      </c>
      <c r="AV5" s="152">
        <v>1.0416666666666701E-2</v>
      </c>
    </row>
    <row r="6" spans="1:48" ht="28.5" customHeight="1" x14ac:dyDescent="0.15">
      <c r="A6" s="259"/>
      <c r="B6" s="260"/>
      <c r="D6" s="261" t="s">
        <v>138</v>
      </c>
      <c r="E6" s="268" t="s">
        <v>139</v>
      </c>
      <c r="F6" s="269"/>
      <c r="G6" s="270"/>
      <c r="H6" s="274" t="s">
        <v>140</v>
      </c>
      <c r="I6" s="274"/>
      <c r="J6" s="274"/>
      <c r="K6" s="274"/>
      <c r="L6" s="274"/>
      <c r="M6" s="263" t="s">
        <v>141</v>
      </c>
      <c r="N6" s="77"/>
      <c r="O6" s="264" t="s">
        <v>142</v>
      </c>
      <c r="P6" s="275" t="s">
        <v>139</v>
      </c>
      <c r="Q6" s="276"/>
      <c r="R6" s="277"/>
      <c r="S6" s="274" t="s">
        <v>140</v>
      </c>
      <c r="T6" s="274"/>
      <c r="U6" s="274"/>
      <c r="V6" s="274"/>
      <c r="W6" s="274"/>
      <c r="X6" s="266" t="s">
        <v>141</v>
      </c>
      <c r="Z6" s="264"/>
      <c r="AA6" s="275"/>
      <c r="AB6" s="276"/>
      <c r="AC6" s="277"/>
      <c r="AD6" s="274"/>
      <c r="AE6" s="274"/>
      <c r="AF6" s="274"/>
      <c r="AG6" s="274"/>
      <c r="AH6" s="274"/>
      <c r="AI6" s="266"/>
      <c r="AK6" s="224">
        <v>1</v>
      </c>
      <c r="AL6" s="224">
        <v>2</v>
      </c>
      <c r="AM6" s="224">
        <v>3</v>
      </c>
      <c r="AN6" s="224">
        <v>4</v>
      </c>
      <c r="AO6" s="224">
        <v>5</v>
      </c>
      <c r="AP6" s="224">
        <v>6</v>
      </c>
      <c r="AQ6" s="224">
        <v>7</v>
      </c>
      <c r="AR6" s="224">
        <v>8</v>
      </c>
      <c r="AS6" s="224">
        <v>9</v>
      </c>
      <c r="AT6" s="224">
        <v>10</v>
      </c>
    </row>
    <row r="7" spans="1:48" ht="28.5" customHeight="1" x14ac:dyDescent="0.15">
      <c r="A7" s="259">
        <v>3</v>
      </c>
      <c r="B7" s="260" t="s">
        <v>97</v>
      </c>
      <c r="D7" s="262"/>
      <c r="E7" s="271"/>
      <c r="F7" s="272"/>
      <c r="G7" s="273"/>
      <c r="H7" s="274"/>
      <c r="I7" s="274"/>
      <c r="J7" s="274"/>
      <c r="K7" s="274"/>
      <c r="L7" s="274"/>
      <c r="M7" s="263"/>
      <c r="N7" s="77"/>
      <c r="O7" s="265"/>
      <c r="P7" s="278"/>
      <c r="Q7" s="279"/>
      <c r="R7" s="280"/>
      <c r="S7" s="274"/>
      <c r="T7" s="274"/>
      <c r="U7" s="274"/>
      <c r="V7" s="274"/>
      <c r="W7" s="274"/>
      <c r="X7" s="266"/>
      <c r="Z7" s="265"/>
      <c r="AA7" s="278"/>
      <c r="AB7" s="279"/>
      <c r="AC7" s="280"/>
      <c r="AD7" s="274"/>
      <c r="AE7" s="274"/>
      <c r="AF7" s="274"/>
      <c r="AG7" s="274"/>
      <c r="AH7" s="274"/>
      <c r="AI7" s="266"/>
      <c r="AK7" s="98" t="str">
        <f>+$B$3</f>
        <v>菊　川</v>
      </c>
      <c r="AL7" s="98" t="str">
        <f>+$B$5</f>
        <v>秋　月</v>
      </c>
      <c r="AM7" s="98" t="str">
        <f>+$B$7</f>
        <v>富　田</v>
      </c>
      <c r="AN7" s="98" t="str">
        <f>+$B$9</f>
        <v>徳　山</v>
      </c>
      <c r="AO7" s="98" t="str">
        <f>+$B$11</f>
        <v>Futuro</v>
      </c>
      <c r="AP7" s="98" t="str">
        <f>+$B$13</f>
        <v>K&amp;K</v>
      </c>
      <c r="AQ7" s="98" t="str">
        <f>+$B$15</f>
        <v>今宿岐山</v>
      </c>
      <c r="AR7" s="98" t="str">
        <f>+$B$17</f>
        <v>EDEVALD</v>
      </c>
      <c r="AS7" s="98" t="str">
        <f>+$B$19</f>
        <v>ｽﾄﾔﾉﾌ</v>
      </c>
      <c r="AT7" s="98" t="str">
        <f>+$B$21</f>
        <v>湯野</v>
      </c>
    </row>
    <row r="8" spans="1:48" ht="28.5" customHeight="1" x14ac:dyDescent="0.15">
      <c r="A8" s="259"/>
      <c r="B8" s="260"/>
      <c r="D8" s="190" t="s">
        <v>143</v>
      </c>
      <c r="E8" s="191">
        <v>0.375</v>
      </c>
      <c r="F8" s="192" t="s">
        <v>144</v>
      </c>
      <c r="G8" s="193">
        <f t="shared" ref="G8:G14" si="0">E8+$AV$3</f>
        <v>0.39930555555555558</v>
      </c>
      <c r="H8" s="194" t="str">
        <f>+$B$9</f>
        <v>徳　山</v>
      </c>
      <c r="I8" s="206"/>
      <c r="J8" s="207" t="s">
        <v>145</v>
      </c>
      <c r="K8" s="208"/>
      <c r="L8" s="194" t="str">
        <f>+$B$19</f>
        <v>ｽﾄﾔﾉﾌ</v>
      </c>
      <c r="M8" s="194" t="s">
        <v>146</v>
      </c>
      <c r="N8" s="75"/>
      <c r="O8" s="85" t="s">
        <v>143</v>
      </c>
      <c r="P8" s="86">
        <f>+E8</f>
        <v>0.375</v>
      </c>
      <c r="Q8" s="140" t="s">
        <v>144</v>
      </c>
      <c r="R8" s="88">
        <f t="shared" ref="R8:R15" si="1">P8+$AV$3</f>
        <v>0.39930555555555558</v>
      </c>
      <c r="S8" s="89" t="str">
        <f>+$B$11</f>
        <v>Futuro</v>
      </c>
      <c r="T8" s="128">
        <v>9</v>
      </c>
      <c r="U8" s="129" t="s">
        <v>145</v>
      </c>
      <c r="V8" s="130">
        <v>0</v>
      </c>
      <c r="W8" s="89" t="str">
        <f>+$B$21</f>
        <v>湯野</v>
      </c>
      <c r="X8" s="89" t="s">
        <v>146</v>
      </c>
      <c r="Z8" s="190"/>
      <c r="AA8" s="191"/>
      <c r="AB8" s="219"/>
      <c r="AC8" s="193"/>
      <c r="AD8" s="194"/>
      <c r="AE8" s="206"/>
      <c r="AF8" s="207"/>
      <c r="AG8" s="208"/>
      <c r="AH8" s="194"/>
      <c r="AI8" s="194"/>
      <c r="AK8" s="145"/>
      <c r="AL8" s="145"/>
      <c r="AM8" s="145"/>
      <c r="AN8" s="145">
        <v>9</v>
      </c>
      <c r="AO8" s="145">
        <v>10</v>
      </c>
      <c r="AP8" s="145"/>
      <c r="AQ8" s="145"/>
      <c r="AR8" s="145"/>
      <c r="AS8" s="145">
        <v>4</v>
      </c>
      <c r="AT8" s="145">
        <v>5</v>
      </c>
    </row>
    <row r="9" spans="1:48" ht="28.5" customHeight="1" x14ac:dyDescent="0.15">
      <c r="A9" s="259">
        <v>4</v>
      </c>
      <c r="B9" s="260" t="s">
        <v>105</v>
      </c>
      <c r="D9" s="85" t="s">
        <v>147</v>
      </c>
      <c r="E9" s="90">
        <f t="shared" ref="E9:E14" si="2">G8+$AV$4</f>
        <v>0.40625</v>
      </c>
      <c r="F9" s="91" t="s">
        <v>144</v>
      </c>
      <c r="G9" s="92">
        <f t="shared" si="0"/>
        <v>0.43055555555555558</v>
      </c>
      <c r="H9" s="89" t="str">
        <f>+$B$5</f>
        <v>秋　月</v>
      </c>
      <c r="I9" s="128">
        <v>0</v>
      </c>
      <c r="J9" s="129" t="s">
        <v>145</v>
      </c>
      <c r="K9" s="130">
        <v>0</v>
      </c>
      <c r="L9" s="89" t="str">
        <f>+$B$15</f>
        <v>今宿岐山</v>
      </c>
      <c r="M9" s="89" t="s">
        <v>146</v>
      </c>
      <c r="N9" s="75"/>
      <c r="O9" s="85" t="s">
        <v>147</v>
      </c>
      <c r="P9" s="90">
        <f t="shared" ref="P9:P15" si="3">R8+$AV$4</f>
        <v>0.40625</v>
      </c>
      <c r="Q9" s="91" t="s">
        <v>144</v>
      </c>
      <c r="R9" s="92">
        <f t="shared" si="1"/>
        <v>0.43055555555555558</v>
      </c>
      <c r="S9" s="89" t="str">
        <f>+$B$7</f>
        <v>富　田</v>
      </c>
      <c r="T9" s="128">
        <v>1</v>
      </c>
      <c r="U9" s="129" t="s">
        <v>145</v>
      </c>
      <c r="V9" s="130">
        <v>3</v>
      </c>
      <c r="W9" s="89" t="str">
        <f>+$B$17</f>
        <v>EDEVALD</v>
      </c>
      <c r="X9" s="89" t="s">
        <v>146</v>
      </c>
      <c r="Z9" s="190"/>
      <c r="AA9" s="220"/>
      <c r="AB9" s="221"/>
      <c r="AC9" s="222"/>
      <c r="AD9" s="194"/>
      <c r="AE9" s="206"/>
      <c r="AF9" s="207"/>
      <c r="AG9" s="208"/>
      <c r="AH9" s="194"/>
      <c r="AI9" s="194"/>
      <c r="AK9" s="145"/>
      <c r="AL9" s="145">
        <v>7</v>
      </c>
      <c r="AM9" s="145">
        <v>8</v>
      </c>
      <c r="AN9" s="145"/>
      <c r="AO9" s="225"/>
      <c r="AP9" s="145"/>
      <c r="AQ9" s="145">
        <v>2</v>
      </c>
      <c r="AR9" s="145">
        <v>3</v>
      </c>
      <c r="AS9" s="145"/>
      <c r="AT9" s="145"/>
    </row>
    <row r="10" spans="1:48" ht="28.5" customHeight="1" x14ac:dyDescent="0.15">
      <c r="A10" s="259"/>
      <c r="B10" s="260"/>
      <c r="D10" s="190" t="s">
        <v>148</v>
      </c>
      <c r="E10" s="195">
        <f t="shared" si="2"/>
        <v>0.4375</v>
      </c>
      <c r="F10" s="192" t="s">
        <v>144</v>
      </c>
      <c r="G10" s="193">
        <f t="shared" si="0"/>
        <v>0.46180555555555558</v>
      </c>
      <c r="H10" s="194" t="str">
        <f>+$B$19</f>
        <v>ｽﾄﾔﾉﾌ</v>
      </c>
      <c r="I10" s="206"/>
      <c r="J10" s="207" t="s">
        <v>145</v>
      </c>
      <c r="K10" s="208"/>
      <c r="L10" s="194" t="str">
        <f>+$B$21</f>
        <v>湯野</v>
      </c>
      <c r="M10" s="194" t="s">
        <v>146</v>
      </c>
      <c r="N10" s="75"/>
      <c r="O10" s="85" t="s">
        <v>148</v>
      </c>
      <c r="P10" s="93">
        <f t="shared" si="3"/>
        <v>0.4375</v>
      </c>
      <c r="Q10" s="87" t="s">
        <v>144</v>
      </c>
      <c r="R10" s="88">
        <f t="shared" si="1"/>
        <v>0.46180555555555558</v>
      </c>
      <c r="S10" s="89" t="str">
        <f>+$B$3</f>
        <v>菊　川</v>
      </c>
      <c r="T10" s="128">
        <v>3</v>
      </c>
      <c r="U10" s="129" t="s">
        <v>145</v>
      </c>
      <c r="V10" s="130">
        <v>2</v>
      </c>
      <c r="W10" s="89" t="str">
        <f>+$B$13</f>
        <v>K&amp;K</v>
      </c>
      <c r="X10" s="89" t="s">
        <v>146</v>
      </c>
      <c r="Z10" s="190"/>
      <c r="AA10" s="195"/>
      <c r="AB10" s="192"/>
      <c r="AC10" s="193"/>
      <c r="AD10" s="194"/>
      <c r="AE10" s="206"/>
      <c r="AF10" s="207"/>
      <c r="AG10" s="208"/>
      <c r="AH10" s="194"/>
      <c r="AI10" s="194"/>
      <c r="AK10" s="145">
        <v>6</v>
      </c>
      <c r="AL10" s="145"/>
      <c r="AM10" s="145"/>
      <c r="AN10" s="145"/>
      <c r="AO10" s="225"/>
      <c r="AP10" s="145">
        <v>1</v>
      </c>
      <c r="AQ10" s="145"/>
      <c r="AR10" s="145"/>
      <c r="AS10" s="145">
        <v>10</v>
      </c>
      <c r="AT10" s="145">
        <v>9</v>
      </c>
    </row>
    <row r="11" spans="1:48" ht="28.5" customHeight="1" x14ac:dyDescent="0.15">
      <c r="A11" s="259">
        <v>5</v>
      </c>
      <c r="B11" s="260" t="s">
        <v>112</v>
      </c>
      <c r="D11" s="85" t="s">
        <v>149</v>
      </c>
      <c r="E11" s="93">
        <f t="shared" si="2"/>
        <v>0.46875</v>
      </c>
      <c r="F11" s="87" t="s">
        <v>144</v>
      </c>
      <c r="G11" s="88">
        <f t="shared" si="0"/>
        <v>0.49305555555555558</v>
      </c>
      <c r="H11" s="89" t="str">
        <f>+$B$7</f>
        <v>富　田</v>
      </c>
      <c r="I11" s="128">
        <v>1</v>
      </c>
      <c r="J11" s="129" t="s">
        <v>145</v>
      </c>
      <c r="K11" s="130">
        <v>0</v>
      </c>
      <c r="L11" s="89" t="str">
        <f>+$B$9</f>
        <v>徳　山</v>
      </c>
      <c r="M11" s="89" t="s">
        <v>146</v>
      </c>
      <c r="N11" s="75"/>
      <c r="O11" s="85" t="s">
        <v>149</v>
      </c>
      <c r="P11" s="93">
        <f t="shared" si="3"/>
        <v>0.46875</v>
      </c>
      <c r="Q11" s="87" t="s">
        <v>144</v>
      </c>
      <c r="R11" s="88">
        <f t="shared" si="1"/>
        <v>0.49305555555555558</v>
      </c>
      <c r="S11" s="89" t="str">
        <f>+$B$15</f>
        <v>今宿岐山</v>
      </c>
      <c r="T11" s="128">
        <v>0</v>
      </c>
      <c r="U11" s="129" t="s">
        <v>145</v>
      </c>
      <c r="V11" s="130">
        <v>1</v>
      </c>
      <c r="W11" s="89" t="str">
        <f>+$B$17</f>
        <v>EDEVALD</v>
      </c>
      <c r="X11" s="89" t="s">
        <v>146</v>
      </c>
      <c r="Z11" s="190"/>
      <c r="AA11" s="195"/>
      <c r="AB11" s="192"/>
      <c r="AC11" s="193"/>
      <c r="AD11" s="194"/>
      <c r="AE11" s="206"/>
      <c r="AF11" s="207"/>
      <c r="AG11" s="208"/>
      <c r="AH11" s="194"/>
      <c r="AI11" s="194"/>
      <c r="AK11" s="145"/>
      <c r="AL11" s="145"/>
      <c r="AM11" s="145">
        <v>4</v>
      </c>
      <c r="AN11" s="145">
        <v>3</v>
      </c>
      <c r="AO11" s="225"/>
      <c r="AP11" s="145"/>
      <c r="AQ11" s="145">
        <v>8</v>
      </c>
      <c r="AR11" s="145">
        <v>7</v>
      </c>
      <c r="AS11" s="225"/>
      <c r="AT11" s="145"/>
    </row>
    <row r="12" spans="1:48" ht="28.5" customHeight="1" x14ac:dyDescent="0.15">
      <c r="A12" s="259"/>
      <c r="B12" s="260"/>
      <c r="D12" s="85" t="s">
        <v>150</v>
      </c>
      <c r="E12" s="93">
        <f t="shared" si="2"/>
        <v>0.5</v>
      </c>
      <c r="F12" s="87" t="s">
        <v>144</v>
      </c>
      <c r="G12" s="88">
        <f t="shared" si="0"/>
        <v>0.52430555555555558</v>
      </c>
      <c r="H12" s="89" t="str">
        <f>+$B$11</f>
        <v>Futuro</v>
      </c>
      <c r="I12" s="128">
        <v>6</v>
      </c>
      <c r="J12" s="129" t="s">
        <v>145</v>
      </c>
      <c r="K12" s="130">
        <v>0</v>
      </c>
      <c r="L12" s="89" t="str">
        <f>+$B$13</f>
        <v>K&amp;K</v>
      </c>
      <c r="M12" s="89" t="s">
        <v>146</v>
      </c>
      <c r="N12" s="75"/>
      <c r="O12" s="85" t="s">
        <v>150</v>
      </c>
      <c r="P12" s="93">
        <f t="shared" si="3"/>
        <v>0.5</v>
      </c>
      <c r="Q12" s="87" t="s">
        <v>144</v>
      </c>
      <c r="R12" s="88">
        <f t="shared" si="1"/>
        <v>0.52430555555555558</v>
      </c>
      <c r="S12" s="89" t="str">
        <f>+$B$3</f>
        <v>菊　川</v>
      </c>
      <c r="T12" s="128">
        <v>3</v>
      </c>
      <c r="U12" s="129" t="s">
        <v>145</v>
      </c>
      <c r="V12" s="130">
        <v>0</v>
      </c>
      <c r="W12" s="89" t="str">
        <f>+$B$5</f>
        <v>秋　月</v>
      </c>
      <c r="X12" s="89" t="s">
        <v>146</v>
      </c>
      <c r="Z12" s="190"/>
      <c r="AA12" s="195"/>
      <c r="AB12" s="192"/>
      <c r="AC12" s="193"/>
      <c r="AD12" s="194"/>
      <c r="AE12" s="206"/>
      <c r="AF12" s="207"/>
      <c r="AG12" s="208"/>
      <c r="AH12" s="194"/>
      <c r="AI12" s="194"/>
      <c r="AK12" s="145">
        <v>2</v>
      </c>
      <c r="AL12" s="145">
        <v>1</v>
      </c>
      <c r="AM12" s="145"/>
      <c r="AN12" s="145"/>
      <c r="AO12" s="145">
        <v>6</v>
      </c>
      <c r="AP12" s="145">
        <v>5</v>
      </c>
      <c r="AQ12" s="145"/>
      <c r="AR12" s="145"/>
      <c r="AS12" s="225"/>
      <c r="AT12" s="145"/>
    </row>
    <row r="13" spans="1:48" ht="28.5" customHeight="1" x14ac:dyDescent="0.15">
      <c r="A13" s="259">
        <v>6</v>
      </c>
      <c r="B13" s="260" t="s">
        <v>118</v>
      </c>
      <c r="D13" s="85" t="s">
        <v>151</v>
      </c>
      <c r="E13" s="93">
        <f t="shared" si="2"/>
        <v>0.53125</v>
      </c>
      <c r="F13" s="87" t="s">
        <v>144</v>
      </c>
      <c r="G13" s="88">
        <f t="shared" si="0"/>
        <v>0.55555555555555558</v>
      </c>
      <c r="H13" s="89" t="str">
        <f>+$B$17</f>
        <v>EDEVALD</v>
      </c>
      <c r="I13" s="128">
        <v>13</v>
      </c>
      <c r="J13" s="129" t="s">
        <v>145</v>
      </c>
      <c r="K13" s="130">
        <v>1</v>
      </c>
      <c r="L13" s="89" t="str">
        <f>+$B$21</f>
        <v>湯野</v>
      </c>
      <c r="M13" s="89" t="s">
        <v>146</v>
      </c>
      <c r="N13" s="75"/>
      <c r="O13" s="85" t="s">
        <v>151</v>
      </c>
      <c r="P13" s="93">
        <f t="shared" si="3"/>
        <v>0.53125</v>
      </c>
      <c r="Q13" s="87" t="s">
        <v>144</v>
      </c>
      <c r="R13" s="88">
        <f t="shared" si="1"/>
        <v>0.55555555555555558</v>
      </c>
      <c r="S13" s="89" t="str">
        <f>+$B$9</f>
        <v>徳　山</v>
      </c>
      <c r="T13" s="128">
        <v>2</v>
      </c>
      <c r="U13" s="129" t="s">
        <v>145</v>
      </c>
      <c r="V13" s="130">
        <v>0</v>
      </c>
      <c r="W13" s="89" t="str">
        <f>+$B$15</f>
        <v>今宿岐山</v>
      </c>
      <c r="X13" s="89" t="s">
        <v>146</v>
      </c>
      <c r="Z13" s="190"/>
      <c r="AA13" s="195"/>
      <c r="AB13" s="192"/>
      <c r="AC13" s="193"/>
      <c r="AD13" s="194"/>
      <c r="AE13" s="206"/>
      <c r="AF13" s="207"/>
      <c r="AG13" s="208"/>
      <c r="AH13" s="194"/>
      <c r="AI13" s="194"/>
      <c r="AK13" s="145"/>
      <c r="AL13" s="145"/>
      <c r="AM13" s="145"/>
      <c r="AN13" s="145">
        <v>7</v>
      </c>
      <c r="AO13" s="145"/>
      <c r="AP13" s="145"/>
      <c r="AQ13" s="145">
        <v>4</v>
      </c>
      <c r="AR13" s="145">
        <v>10</v>
      </c>
      <c r="AS13" s="225"/>
      <c r="AT13" s="145">
        <v>8</v>
      </c>
    </row>
    <row r="14" spans="1:48" ht="28.5" customHeight="1" x14ac:dyDescent="0.15">
      <c r="A14" s="259"/>
      <c r="B14" s="260"/>
      <c r="D14" s="85" t="s">
        <v>152</v>
      </c>
      <c r="E14" s="93">
        <f t="shared" si="2"/>
        <v>0.5625</v>
      </c>
      <c r="F14" s="87" t="s">
        <v>144</v>
      </c>
      <c r="G14" s="88">
        <f t="shared" si="0"/>
        <v>0.58680555555555558</v>
      </c>
      <c r="H14" s="89" t="str">
        <f>+$B$3</f>
        <v>菊　川</v>
      </c>
      <c r="I14" s="128">
        <v>1</v>
      </c>
      <c r="J14" s="129" t="s">
        <v>145</v>
      </c>
      <c r="K14" s="130">
        <v>1</v>
      </c>
      <c r="L14" s="89" t="str">
        <f>+$B$7</f>
        <v>富　田</v>
      </c>
      <c r="M14" s="89" t="s">
        <v>146</v>
      </c>
      <c r="N14" s="75"/>
      <c r="O14" s="190" t="s">
        <v>152</v>
      </c>
      <c r="P14" s="195">
        <f t="shared" si="3"/>
        <v>0.5625</v>
      </c>
      <c r="Q14" s="192" t="s">
        <v>144</v>
      </c>
      <c r="R14" s="193">
        <f t="shared" si="1"/>
        <v>0.58680555555555558</v>
      </c>
      <c r="S14" s="194" t="str">
        <f>+$B$13</f>
        <v>K&amp;K</v>
      </c>
      <c r="T14" s="206"/>
      <c r="U14" s="207" t="s">
        <v>145</v>
      </c>
      <c r="V14" s="208"/>
      <c r="W14" s="194" t="str">
        <f>+$B$19</f>
        <v>ｽﾄﾔﾉﾌ</v>
      </c>
      <c r="X14" s="194" t="s">
        <v>146</v>
      </c>
      <c r="Z14" s="190"/>
      <c r="AA14" s="195"/>
      <c r="AB14" s="192"/>
      <c r="AC14" s="193"/>
      <c r="AD14" s="194"/>
      <c r="AE14" s="206"/>
      <c r="AF14" s="207"/>
      <c r="AG14" s="208"/>
      <c r="AH14" s="194"/>
      <c r="AI14" s="194"/>
      <c r="AK14" s="145">
        <v>3</v>
      </c>
      <c r="AL14" s="145"/>
      <c r="AM14" s="145">
        <v>1</v>
      </c>
      <c r="AN14" s="145"/>
      <c r="AO14" s="145"/>
      <c r="AP14" s="145">
        <v>9</v>
      </c>
      <c r="AQ14" s="145"/>
      <c r="AR14" s="145"/>
      <c r="AS14" s="145">
        <v>6</v>
      </c>
      <c r="AT14" s="145"/>
    </row>
    <row r="15" spans="1:48" ht="28.5" customHeight="1" x14ac:dyDescent="0.15">
      <c r="A15" s="259">
        <v>7</v>
      </c>
      <c r="B15" s="260" t="s">
        <v>123</v>
      </c>
      <c r="D15" s="94"/>
      <c r="E15" s="95"/>
      <c r="F15" s="96" t="s">
        <v>144</v>
      </c>
      <c r="G15" s="97"/>
      <c r="H15" s="98"/>
      <c r="I15" s="131"/>
      <c r="J15" s="132"/>
      <c r="K15" s="133"/>
      <c r="L15" s="98"/>
      <c r="M15" s="98"/>
      <c r="N15" s="75"/>
      <c r="O15" s="85" t="s">
        <v>153</v>
      </c>
      <c r="P15" s="93">
        <f t="shared" si="3"/>
        <v>0.59375</v>
      </c>
      <c r="Q15" s="87" t="s">
        <v>144</v>
      </c>
      <c r="R15" s="88">
        <f t="shared" si="1"/>
        <v>0.61805555555555558</v>
      </c>
      <c r="S15" s="89" t="str">
        <f>+$B$5</f>
        <v>秋　月</v>
      </c>
      <c r="T15" s="128">
        <v>0</v>
      </c>
      <c r="U15" s="129" t="s">
        <v>145</v>
      </c>
      <c r="V15" s="130">
        <v>4</v>
      </c>
      <c r="W15" s="89" t="str">
        <f>+$B$11</f>
        <v>Futuro</v>
      </c>
      <c r="X15" s="89" t="s">
        <v>146</v>
      </c>
      <c r="Z15" s="190"/>
      <c r="AA15" s="195"/>
      <c r="AB15" s="192"/>
      <c r="AC15" s="193"/>
      <c r="AD15" s="194"/>
      <c r="AE15" s="206"/>
      <c r="AF15" s="207"/>
      <c r="AG15" s="208"/>
      <c r="AH15" s="194"/>
      <c r="AI15" s="194"/>
      <c r="AK15" s="145"/>
      <c r="AL15" s="145">
        <v>5</v>
      </c>
      <c r="AM15" s="145"/>
      <c r="AN15" s="145"/>
      <c r="AO15" s="145">
        <v>2</v>
      </c>
      <c r="AP15" s="145"/>
      <c r="AQ15" s="145"/>
      <c r="AR15" s="145"/>
      <c r="AS15" s="145"/>
      <c r="AT15" s="145"/>
    </row>
    <row r="16" spans="1:48" ht="28.5" customHeight="1" x14ac:dyDescent="0.15">
      <c r="A16" s="259"/>
      <c r="B16" s="260"/>
      <c r="D16" s="94"/>
      <c r="E16" s="95"/>
      <c r="F16" s="96" t="s">
        <v>144</v>
      </c>
      <c r="G16" s="97"/>
      <c r="H16" s="98"/>
      <c r="I16" s="131"/>
      <c r="J16" s="132"/>
      <c r="K16" s="133"/>
      <c r="L16" s="98"/>
      <c r="M16" s="98"/>
      <c r="N16" s="75"/>
      <c r="O16" s="94"/>
      <c r="P16" s="95"/>
      <c r="Q16" s="96" t="s">
        <v>144</v>
      </c>
      <c r="R16" s="97"/>
      <c r="S16" s="98"/>
      <c r="T16" s="131"/>
      <c r="U16" s="132"/>
      <c r="V16" s="133"/>
      <c r="W16" s="98"/>
      <c r="X16" s="98"/>
      <c r="Z16" s="190"/>
      <c r="AA16" s="195"/>
      <c r="AB16" s="192"/>
      <c r="AC16" s="193"/>
      <c r="AD16" s="194"/>
      <c r="AE16" s="206"/>
      <c r="AF16" s="207"/>
      <c r="AG16" s="208"/>
      <c r="AH16" s="194"/>
      <c r="AI16" s="194"/>
      <c r="AK16" s="145"/>
      <c r="AL16" s="145"/>
      <c r="AM16" s="145"/>
      <c r="AN16" s="145"/>
      <c r="AO16" s="145"/>
      <c r="AP16" s="145"/>
      <c r="AQ16" s="145"/>
      <c r="AR16" s="145"/>
      <c r="AS16" s="145"/>
      <c r="AT16" s="145"/>
    </row>
    <row r="17" spans="1:46" ht="28.5" customHeight="1" x14ac:dyDescent="0.15">
      <c r="A17" s="259">
        <v>8</v>
      </c>
      <c r="B17" s="260" t="s">
        <v>127</v>
      </c>
      <c r="D17" s="196"/>
      <c r="E17" s="197"/>
      <c r="F17" s="198"/>
      <c r="G17" s="199"/>
      <c r="H17" s="200"/>
      <c r="I17" s="209"/>
      <c r="J17" s="210" t="s">
        <v>154</v>
      </c>
      <c r="K17" s="211"/>
      <c r="L17" s="211"/>
      <c r="M17" s="212"/>
      <c r="O17" s="94"/>
      <c r="P17" s="95"/>
      <c r="Q17" s="96" t="s">
        <v>144</v>
      </c>
      <c r="R17" s="97"/>
      <c r="S17" s="98"/>
      <c r="T17" s="131"/>
      <c r="U17" s="132"/>
      <c r="V17" s="133"/>
      <c r="W17" s="98"/>
      <c r="X17" s="98"/>
      <c r="Z17" s="190"/>
      <c r="AA17" s="195"/>
      <c r="AB17" s="192"/>
      <c r="AC17" s="193"/>
      <c r="AD17" s="194"/>
      <c r="AE17" s="206"/>
      <c r="AF17" s="207"/>
      <c r="AG17" s="208"/>
      <c r="AH17" s="194"/>
      <c r="AI17" s="194"/>
    </row>
    <row r="18" spans="1:46" ht="28.5" customHeight="1" x14ac:dyDescent="0.15">
      <c r="A18" s="259"/>
      <c r="B18" s="260"/>
      <c r="O18" s="196"/>
      <c r="P18" s="197"/>
      <c r="Q18" s="198"/>
      <c r="R18" s="199"/>
      <c r="S18" s="200"/>
      <c r="T18" s="209"/>
      <c r="U18" s="210" t="s">
        <v>154</v>
      </c>
      <c r="V18" s="211"/>
      <c r="W18" s="211"/>
      <c r="X18" s="212"/>
      <c r="Z18" s="196"/>
      <c r="AA18" s="197"/>
      <c r="AB18" s="198"/>
      <c r="AC18" s="199"/>
      <c r="AD18" s="200"/>
      <c r="AE18" s="209"/>
      <c r="AF18" s="210" t="s">
        <v>154</v>
      </c>
      <c r="AG18" s="211"/>
      <c r="AH18" s="211"/>
      <c r="AI18" s="212"/>
    </row>
    <row r="19" spans="1:46" ht="28.5" customHeight="1" x14ac:dyDescent="0.15">
      <c r="A19" s="259">
        <v>9</v>
      </c>
      <c r="B19" s="260" t="s">
        <v>130</v>
      </c>
    </row>
    <row r="20" spans="1:46" ht="28.5" customHeight="1" x14ac:dyDescent="0.15">
      <c r="A20" s="259"/>
      <c r="B20" s="260"/>
    </row>
    <row r="21" spans="1:46" ht="28.5" customHeight="1" x14ac:dyDescent="0.15">
      <c r="A21" s="259">
        <v>10</v>
      </c>
      <c r="B21" s="260" t="s">
        <v>132</v>
      </c>
      <c r="D21" s="267" t="s">
        <v>155</v>
      </c>
      <c r="E21" s="267"/>
      <c r="F21" s="267"/>
      <c r="G21" s="267"/>
      <c r="H21" s="267"/>
      <c r="I21" s="267"/>
      <c r="J21" s="267"/>
      <c r="K21" s="267"/>
      <c r="L21" s="267"/>
      <c r="M21" s="267"/>
      <c r="N21" s="267"/>
      <c r="O21" s="267"/>
      <c r="P21" s="267"/>
      <c r="Q21" s="267"/>
      <c r="R21" s="267"/>
      <c r="S21" s="267"/>
      <c r="T21" s="267"/>
      <c r="U21" s="267"/>
      <c r="V21" s="267"/>
      <c r="W21" s="267"/>
      <c r="X21" s="267"/>
      <c r="Z21" s="186"/>
      <c r="AA21" s="186"/>
      <c r="AB21" s="186"/>
      <c r="AC21" s="186"/>
      <c r="AD21" s="186"/>
      <c r="AE21" s="186"/>
      <c r="AF21" s="186"/>
      <c r="AG21" s="186"/>
      <c r="AH21" s="186"/>
      <c r="AI21" s="186"/>
    </row>
    <row r="22" spans="1:46" ht="28.5" customHeight="1" x14ac:dyDescent="0.15">
      <c r="A22" s="259"/>
      <c r="B22" s="260"/>
      <c r="D22" s="267"/>
      <c r="E22" s="267"/>
      <c r="F22" s="267"/>
      <c r="G22" s="267"/>
      <c r="H22" s="267"/>
      <c r="I22" s="267"/>
      <c r="J22" s="267"/>
      <c r="K22" s="267"/>
      <c r="L22" s="267"/>
      <c r="M22" s="267"/>
      <c r="N22" s="267"/>
      <c r="O22" s="267"/>
      <c r="P22" s="267"/>
      <c r="Q22" s="267"/>
      <c r="R22" s="267"/>
      <c r="S22" s="267"/>
      <c r="T22" s="267"/>
      <c r="U22" s="267"/>
      <c r="V22" s="267"/>
      <c r="W22" s="267"/>
      <c r="X22" s="267"/>
      <c r="Z22" s="186"/>
      <c r="AA22" s="186"/>
      <c r="AB22" s="186"/>
      <c r="AC22" s="186"/>
      <c r="AD22" s="186"/>
      <c r="AE22" s="186"/>
      <c r="AF22" s="186"/>
      <c r="AG22" s="186"/>
      <c r="AH22" s="186"/>
      <c r="AI22" s="186"/>
    </row>
    <row r="23" spans="1:46" ht="28.5" customHeight="1" x14ac:dyDescent="0.15">
      <c r="D23" s="187"/>
      <c r="E23" s="187"/>
      <c r="F23" s="187"/>
      <c r="G23" s="187"/>
      <c r="H23" s="187"/>
      <c r="I23" s="187"/>
      <c r="J23" s="187"/>
      <c r="K23" s="187"/>
      <c r="L23" s="187"/>
      <c r="M23" s="187"/>
      <c r="N23" s="187"/>
      <c r="O23" s="187"/>
      <c r="P23" s="187"/>
      <c r="Q23" s="187"/>
      <c r="R23" s="187"/>
      <c r="S23" s="187"/>
      <c r="T23" s="187"/>
      <c r="U23" s="187"/>
      <c r="V23" s="187"/>
      <c r="W23" s="187"/>
      <c r="X23" s="141"/>
      <c r="Z23" s="187"/>
      <c r="AA23" s="187"/>
      <c r="AB23" s="187"/>
      <c r="AC23" s="187"/>
      <c r="AD23" s="187"/>
      <c r="AE23" s="187"/>
      <c r="AF23" s="187"/>
      <c r="AG23" s="187"/>
      <c r="AH23" s="187"/>
      <c r="AI23" s="141"/>
    </row>
    <row r="24" spans="1:46" ht="28.5" customHeight="1" x14ac:dyDescent="0.15">
      <c r="C24" s="69"/>
      <c r="D24" s="188"/>
      <c r="E24" s="189" t="s">
        <v>135</v>
      </c>
      <c r="F24" s="188"/>
      <c r="G24" s="188"/>
      <c r="H24" s="189"/>
      <c r="I24" s="189"/>
      <c r="J24" s="203"/>
      <c r="K24" s="203"/>
      <c r="L24" s="203"/>
      <c r="M24" s="204" t="s">
        <v>156</v>
      </c>
      <c r="N24" s="205"/>
      <c r="O24" s="188"/>
      <c r="P24" s="189" t="s">
        <v>135</v>
      </c>
      <c r="Q24" s="188"/>
      <c r="R24" s="188"/>
      <c r="S24" s="189"/>
      <c r="T24" s="189"/>
      <c r="U24" s="203"/>
      <c r="V24" s="203"/>
      <c r="W24" s="203"/>
      <c r="X24" s="204" t="s">
        <v>156</v>
      </c>
      <c r="Z24" s="188"/>
      <c r="AA24" s="189" t="s">
        <v>135</v>
      </c>
      <c r="AB24" s="188"/>
      <c r="AC24" s="188"/>
      <c r="AD24" s="189"/>
      <c r="AE24" s="189"/>
      <c r="AF24" s="203"/>
      <c r="AG24" s="203"/>
      <c r="AH24" s="203"/>
      <c r="AI24" s="204" t="s">
        <v>156</v>
      </c>
    </row>
    <row r="25" spans="1:46" ht="28.5" customHeight="1" x14ac:dyDescent="0.15">
      <c r="B25" s="56"/>
      <c r="C25" s="69"/>
      <c r="D25" s="261" t="s">
        <v>138</v>
      </c>
      <c r="E25" s="268" t="s">
        <v>139</v>
      </c>
      <c r="F25" s="269"/>
      <c r="G25" s="270"/>
      <c r="H25" s="274" t="s">
        <v>140</v>
      </c>
      <c r="I25" s="274"/>
      <c r="J25" s="274"/>
      <c r="K25" s="274"/>
      <c r="L25" s="274"/>
      <c r="M25" s="263" t="s">
        <v>141</v>
      </c>
      <c r="N25" s="77"/>
      <c r="O25" s="264" t="s">
        <v>142</v>
      </c>
      <c r="P25" s="275" t="s">
        <v>139</v>
      </c>
      <c r="Q25" s="276"/>
      <c r="R25" s="277"/>
      <c r="S25" s="274" t="s">
        <v>140</v>
      </c>
      <c r="T25" s="274"/>
      <c r="U25" s="274"/>
      <c r="V25" s="274"/>
      <c r="W25" s="274"/>
      <c r="X25" s="266" t="s">
        <v>141</v>
      </c>
      <c r="Z25" s="264" t="s">
        <v>157</v>
      </c>
      <c r="AA25" s="275" t="s">
        <v>139</v>
      </c>
      <c r="AB25" s="276"/>
      <c r="AC25" s="277"/>
      <c r="AD25" s="274" t="s">
        <v>140</v>
      </c>
      <c r="AE25" s="274"/>
      <c r="AF25" s="274"/>
      <c r="AG25" s="274"/>
      <c r="AH25" s="274"/>
      <c r="AI25" s="266" t="s">
        <v>141</v>
      </c>
      <c r="AK25" s="224">
        <v>1</v>
      </c>
      <c r="AL25" s="224">
        <v>2</v>
      </c>
      <c r="AM25" s="224">
        <v>3</v>
      </c>
      <c r="AN25" s="224">
        <v>4</v>
      </c>
      <c r="AO25" s="224">
        <v>5</v>
      </c>
      <c r="AP25" s="224">
        <v>6</v>
      </c>
      <c r="AQ25" s="224">
        <v>7</v>
      </c>
      <c r="AR25" s="224">
        <v>8</v>
      </c>
      <c r="AS25" s="224">
        <v>9</v>
      </c>
      <c r="AT25" s="224">
        <v>10</v>
      </c>
    </row>
    <row r="26" spans="1:46" ht="28.5" customHeight="1" x14ac:dyDescent="0.15">
      <c r="B26" s="56"/>
      <c r="C26" s="69"/>
      <c r="D26" s="262"/>
      <c r="E26" s="271"/>
      <c r="F26" s="272"/>
      <c r="G26" s="273"/>
      <c r="H26" s="274"/>
      <c r="I26" s="274"/>
      <c r="J26" s="274"/>
      <c r="K26" s="274"/>
      <c r="L26" s="274"/>
      <c r="M26" s="263"/>
      <c r="N26" s="77"/>
      <c r="O26" s="265"/>
      <c r="P26" s="278"/>
      <c r="Q26" s="279"/>
      <c r="R26" s="280"/>
      <c r="S26" s="274"/>
      <c r="T26" s="274"/>
      <c r="U26" s="274"/>
      <c r="V26" s="274"/>
      <c r="W26" s="274"/>
      <c r="X26" s="266"/>
      <c r="Z26" s="265"/>
      <c r="AA26" s="278"/>
      <c r="AB26" s="279"/>
      <c r="AC26" s="280"/>
      <c r="AD26" s="274"/>
      <c r="AE26" s="274"/>
      <c r="AF26" s="274"/>
      <c r="AG26" s="274"/>
      <c r="AH26" s="274"/>
      <c r="AI26" s="266"/>
      <c r="AK26" s="98" t="str">
        <f>+$B$3</f>
        <v>菊　川</v>
      </c>
      <c r="AL26" s="98" t="str">
        <f>+$B$5</f>
        <v>秋　月</v>
      </c>
      <c r="AM26" s="98" t="str">
        <f>+$B$7</f>
        <v>富　田</v>
      </c>
      <c r="AN26" s="98" t="str">
        <f>+$B$9</f>
        <v>徳　山</v>
      </c>
      <c r="AO26" s="98" t="str">
        <f>+$B$11</f>
        <v>Futuro</v>
      </c>
      <c r="AP26" s="98" t="str">
        <f>+$B$13</f>
        <v>K&amp;K</v>
      </c>
      <c r="AQ26" s="98" t="str">
        <f>+$B$15</f>
        <v>今宿岐山</v>
      </c>
      <c r="AR26" s="98" t="str">
        <f>+$B$17</f>
        <v>EDEVALD</v>
      </c>
      <c r="AS26" s="98" t="str">
        <f>+$B$19</f>
        <v>ｽﾄﾔﾉﾌ</v>
      </c>
      <c r="AT26" s="98" t="str">
        <f>+$B$21</f>
        <v>湯野</v>
      </c>
    </row>
    <row r="27" spans="1:46" ht="28.5" customHeight="1" x14ac:dyDescent="0.15">
      <c r="B27" s="56"/>
      <c r="C27" s="69"/>
      <c r="D27" s="106" t="s">
        <v>143</v>
      </c>
      <c r="E27" s="138">
        <v>0.375</v>
      </c>
      <c r="F27" s="110" t="s">
        <v>144</v>
      </c>
      <c r="G27" s="111">
        <f>E27+$AV$3</f>
        <v>0.39930555555555558</v>
      </c>
      <c r="H27" s="89" t="str">
        <f>+$B$3</f>
        <v>菊　川</v>
      </c>
      <c r="I27" s="128"/>
      <c r="J27" s="129" t="s">
        <v>145</v>
      </c>
      <c r="K27" s="130"/>
      <c r="L27" s="89" t="str">
        <f>+$B$17</f>
        <v>EDEVALD</v>
      </c>
      <c r="M27" s="89" t="s">
        <v>146</v>
      </c>
      <c r="N27" s="53"/>
      <c r="O27" s="106" t="s">
        <v>143</v>
      </c>
      <c r="P27" s="138">
        <f>+E27</f>
        <v>0.375</v>
      </c>
      <c r="Q27" s="110" t="s">
        <v>144</v>
      </c>
      <c r="R27" s="111">
        <f>P27+$AV$3</f>
        <v>0.39930555555555558</v>
      </c>
      <c r="S27" s="89" t="str">
        <f>+$B$15</f>
        <v>今宿岐山</v>
      </c>
      <c r="T27" s="128"/>
      <c r="U27" s="129" t="s">
        <v>145</v>
      </c>
      <c r="V27" s="130"/>
      <c r="W27" s="89" t="str">
        <f>+$B$21</f>
        <v>湯野</v>
      </c>
      <c r="X27" s="89" t="s">
        <v>146</v>
      </c>
      <c r="Z27" s="106" t="s">
        <v>143</v>
      </c>
      <c r="AA27" s="138">
        <f>+P27</f>
        <v>0.375</v>
      </c>
      <c r="AB27" s="110" t="s">
        <v>144</v>
      </c>
      <c r="AC27" s="111">
        <f>AA27+$AV$3</f>
        <v>0.39930555555555558</v>
      </c>
      <c r="AD27" s="201" t="str">
        <f>+$B$9</f>
        <v>徳　山</v>
      </c>
      <c r="AE27" s="213"/>
      <c r="AF27" s="214" t="s">
        <v>145</v>
      </c>
      <c r="AG27" s="215"/>
      <c r="AH27" s="201" t="str">
        <f>+$B$11</f>
        <v>Futuro</v>
      </c>
      <c r="AI27" s="89" t="s">
        <v>146</v>
      </c>
      <c r="AK27" s="145"/>
      <c r="AL27" s="145"/>
      <c r="AM27" s="145">
        <v>6</v>
      </c>
      <c r="AN27" s="145"/>
      <c r="AO27" s="145"/>
      <c r="AP27" s="145">
        <v>3</v>
      </c>
      <c r="AQ27" s="145">
        <v>10</v>
      </c>
      <c r="AR27" s="145"/>
      <c r="AS27" s="145"/>
      <c r="AT27" s="145">
        <v>7</v>
      </c>
    </row>
    <row r="28" spans="1:46" ht="28.5" customHeight="1" x14ac:dyDescent="0.15">
      <c r="B28" s="56"/>
      <c r="D28" s="106" t="s">
        <v>147</v>
      </c>
      <c r="E28" s="107">
        <f>G27+$AV$5</f>
        <v>0.40972222222222227</v>
      </c>
      <c r="F28" s="108" t="s">
        <v>144</v>
      </c>
      <c r="G28" s="109">
        <f>E28+$AV$3</f>
        <v>0.43402777777777785</v>
      </c>
      <c r="H28" s="89" t="str">
        <f>+$B$7</f>
        <v>富　田</v>
      </c>
      <c r="I28" s="128"/>
      <c r="J28" s="129" t="s">
        <v>145</v>
      </c>
      <c r="K28" s="130"/>
      <c r="L28" s="89" t="str">
        <f>+$B$13</f>
        <v>K&amp;K</v>
      </c>
      <c r="M28" s="89" t="s">
        <v>146</v>
      </c>
      <c r="N28" s="53"/>
      <c r="O28" s="106" t="s">
        <v>147</v>
      </c>
      <c r="P28" s="113">
        <f>R27+$AV$5</f>
        <v>0.40972222222222227</v>
      </c>
      <c r="Q28" s="110" t="s">
        <v>144</v>
      </c>
      <c r="R28" s="111">
        <f>P28+$AV$3</f>
        <v>0.43402777777777785</v>
      </c>
      <c r="S28" s="201" t="str">
        <f>+$B$3</f>
        <v>菊　川</v>
      </c>
      <c r="T28" s="213"/>
      <c r="U28" s="214" t="s">
        <v>145</v>
      </c>
      <c r="V28" s="215"/>
      <c r="W28" s="201" t="str">
        <f>+$B$21</f>
        <v>湯野</v>
      </c>
      <c r="X28" s="201" t="s">
        <v>146</v>
      </c>
      <c r="Z28" s="106" t="s">
        <v>147</v>
      </c>
      <c r="AA28" s="113">
        <f>AC27+$AV$5</f>
        <v>0.40972222222222227</v>
      </c>
      <c r="AB28" s="110" t="s">
        <v>144</v>
      </c>
      <c r="AC28" s="111">
        <f>AA28+$AV$3</f>
        <v>0.43402777777777785</v>
      </c>
      <c r="AD28" s="89" t="str">
        <f>+$B$5</f>
        <v>秋　月</v>
      </c>
      <c r="AE28" s="128"/>
      <c r="AF28" s="129" t="s">
        <v>145</v>
      </c>
      <c r="AG28" s="130"/>
      <c r="AH28" s="89" t="str">
        <f t="shared" ref="AH28:AH29" si="4">+$B$19</f>
        <v>ｽﾄﾔﾉﾌ</v>
      </c>
      <c r="AI28" s="201" t="s">
        <v>146</v>
      </c>
      <c r="AK28" s="145">
        <v>4</v>
      </c>
      <c r="AL28" s="145">
        <v>9</v>
      </c>
      <c r="AM28" s="145"/>
      <c r="AN28" s="145">
        <v>1</v>
      </c>
      <c r="AO28" s="145"/>
      <c r="AP28" s="145"/>
      <c r="AQ28" s="145"/>
      <c r="AR28" s="145"/>
      <c r="AS28" s="145">
        <v>2</v>
      </c>
      <c r="AT28" s="145"/>
    </row>
    <row r="29" spans="1:46" ht="28.5" customHeight="1" x14ac:dyDescent="0.15">
      <c r="B29" s="56"/>
      <c r="D29" s="106" t="s">
        <v>148</v>
      </c>
      <c r="E29" s="113">
        <f>G28+$AV$5</f>
        <v>0.44444444444444453</v>
      </c>
      <c r="F29" s="110" t="s">
        <v>144</v>
      </c>
      <c r="G29" s="111">
        <f>E29+$AV$3</f>
        <v>0.46875000000000011</v>
      </c>
      <c r="H29" s="89" t="str">
        <f>+$B$13</f>
        <v>K&amp;K</v>
      </c>
      <c r="I29" s="128"/>
      <c r="J29" s="129" t="s">
        <v>145</v>
      </c>
      <c r="K29" s="130"/>
      <c r="L29" s="89" t="str">
        <f>+$B$15</f>
        <v>今宿岐山</v>
      </c>
      <c r="M29" s="89" t="s">
        <v>146</v>
      </c>
      <c r="N29" s="53"/>
      <c r="O29" s="106" t="s">
        <v>148</v>
      </c>
      <c r="P29" s="113">
        <f>R28+$AV$5</f>
        <v>0.44444444444444453</v>
      </c>
      <c r="Q29" s="110" t="s">
        <v>144</v>
      </c>
      <c r="R29" s="111">
        <f>P29+$AV$3</f>
        <v>0.46875000000000011</v>
      </c>
      <c r="S29" s="89" t="str">
        <f>+$B$5</f>
        <v>秋　月</v>
      </c>
      <c r="T29" s="128"/>
      <c r="U29" s="129" t="s">
        <v>145</v>
      </c>
      <c r="V29" s="130"/>
      <c r="W29" s="89" t="str">
        <f t="shared" ref="W29:W30" si="5">+$B$9</f>
        <v>徳　山</v>
      </c>
      <c r="X29" s="201" t="s">
        <v>146</v>
      </c>
      <c r="Z29" s="106" t="s">
        <v>148</v>
      </c>
      <c r="AA29" s="113">
        <f>AC28+$AV$5</f>
        <v>0.44444444444444453</v>
      </c>
      <c r="AB29" s="110" t="s">
        <v>144</v>
      </c>
      <c r="AC29" s="111">
        <f>AA29+$AV$3</f>
        <v>0.46875000000000011</v>
      </c>
      <c r="AD29" s="89" t="str">
        <f>+$B$17</f>
        <v>EDEVALD</v>
      </c>
      <c r="AE29" s="128"/>
      <c r="AF29" s="129" t="s">
        <v>145</v>
      </c>
      <c r="AG29" s="130"/>
      <c r="AH29" s="89" t="str">
        <f t="shared" si="4"/>
        <v>ｽﾄﾔﾉﾌ</v>
      </c>
      <c r="AI29" s="201" t="s">
        <v>146</v>
      </c>
      <c r="AK29" s="145"/>
      <c r="AL29" s="145"/>
      <c r="AM29" s="145"/>
      <c r="AN29" s="145"/>
      <c r="AO29" s="145">
        <v>8</v>
      </c>
      <c r="AP29" s="145">
        <v>7</v>
      </c>
      <c r="AQ29" s="145">
        <v>6</v>
      </c>
      <c r="AR29" s="145">
        <v>5</v>
      </c>
      <c r="AS29" s="145"/>
      <c r="AT29" s="145"/>
    </row>
    <row r="30" spans="1:46" ht="28.5" customHeight="1" x14ac:dyDescent="0.15">
      <c r="B30" s="56"/>
      <c r="D30" s="106" t="s">
        <v>149</v>
      </c>
      <c r="E30" s="113">
        <f>G29+$AV$5</f>
        <v>0.4791666666666668</v>
      </c>
      <c r="F30" s="110" t="s">
        <v>144</v>
      </c>
      <c r="G30" s="111">
        <f>E30+$AV$3</f>
        <v>0.50347222222222243</v>
      </c>
      <c r="H30" s="201" t="str">
        <f>+$B$11</f>
        <v>Futuro</v>
      </c>
      <c r="I30" s="213"/>
      <c r="J30" s="214" t="s">
        <v>145</v>
      </c>
      <c r="K30" s="215"/>
      <c r="L30" s="201" t="str">
        <f>+$B$17</f>
        <v>EDEVALD</v>
      </c>
      <c r="M30" s="201" t="s">
        <v>146</v>
      </c>
      <c r="N30" s="53"/>
      <c r="O30" s="106" t="s">
        <v>149</v>
      </c>
      <c r="P30" s="113">
        <f>R29+$AV$5</f>
        <v>0.4791666666666668</v>
      </c>
      <c r="Q30" s="110" t="s">
        <v>144</v>
      </c>
      <c r="R30" s="111">
        <f>P30+$AV$3</f>
        <v>0.50347222222222243</v>
      </c>
      <c r="S30" s="201" t="str">
        <f>+$B$3</f>
        <v>菊　川</v>
      </c>
      <c r="T30" s="213"/>
      <c r="U30" s="214" t="s">
        <v>145</v>
      </c>
      <c r="V30" s="215"/>
      <c r="W30" s="201" t="str">
        <f t="shared" si="5"/>
        <v>徳　山</v>
      </c>
      <c r="X30" s="201" t="s">
        <v>146</v>
      </c>
      <c r="Z30" s="106" t="s">
        <v>149</v>
      </c>
      <c r="AA30" s="113">
        <f>AC29+$AV$5</f>
        <v>0.4791666666666668</v>
      </c>
      <c r="AB30" s="110" t="s">
        <v>144</v>
      </c>
      <c r="AC30" s="111">
        <f>AA30+$AV$3</f>
        <v>0.50347222222222243</v>
      </c>
      <c r="AD30" s="201" t="str">
        <f>+$B$7</f>
        <v>富　田</v>
      </c>
      <c r="AE30" s="213"/>
      <c r="AF30" s="214" t="s">
        <v>145</v>
      </c>
      <c r="AG30" s="215"/>
      <c r="AH30" s="201" t="str">
        <f>+$B$15</f>
        <v>今宿岐山</v>
      </c>
      <c r="AI30" s="201" t="s">
        <v>146</v>
      </c>
      <c r="AK30" s="145">
        <v>10</v>
      </c>
      <c r="AL30" s="145">
        <v>3</v>
      </c>
      <c r="AM30" s="145">
        <v>2</v>
      </c>
      <c r="AN30" s="145"/>
      <c r="AO30" s="145"/>
      <c r="AP30" s="145"/>
      <c r="AQ30" s="145"/>
      <c r="AR30" s="145"/>
      <c r="AS30" s="145"/>
      <c r="AT30" s="145">
        <v>1</v>
      </c>
    </row>
    <row r="31" spans="1:46" ht="28.5" customHeight="1" x14ac:dyDescent="0.15">
      <c r="B31" s="56"/>
      <c r="D31" s="106" t="s">
        <v>150</v>
      </c>
      <c r="E31" s="113">
        <f>G30+$AV$5</f>
        <v>0.51388888888888917</v>
      </c>
      <c r="F31" s="110" t="s">
        <v>144</v>
      </c>
      <c r="G31" s="111">
        <f>E31+$AV$3</f>
        <v>0.53819444444444475</v>
      </c>
      <c r="H31" s="201" t="str">
        <f>+$B$11</f>
        <v>Futuro</v>
      </c>
      <c r="I31" s="213"/>
      <c r="J31" s="214" t="s">
        <v>145</v>
      </c>
      <c r="K31" s="215"/>
      <c r="L31" s="201" t="str">
        <f>+$B$19</f>
        <v>ｽﾄﾔﾉﾌ</v>
      </c>
      <c r="M31" s="89" t="s">
        <v>146</v>
      </c>
      <c r="N31" s="53"/>
      <c r="O31" s="106" t="s">
        <v>150</v>
      </c>
      <c r="P31" s="113">
        <f>R30+$AV$5</f>
        <v>0.51388888888888917</v>
      </c>
      <c r="Q31" s="110" t="s">
        <v>144</v>
      </c>
      <c r="R31" s="111">
        <f>P31+$AV$3</f>
        <v>0.53819444444444475</v>
      </c>
      <c r="S31" s="89" t="str">
        <f>+$B$13</f>
        <v>K&amp;K</v>
      </c>
      <c r="T31" s="128"/>
      <c r="U31" s="129" t="s">
        <v>145</v>
      </c>
      <c r="V31" s="130"/>
      <c r="W31" s="89" t="str">
        <f>+$B$21</f>
        <v>湯野</v>
      </c>
      <c r="X31" s="201" t="s">
        <v>146</v>
      </c>
      <c r="Z31" s="106" t="s">
        <v>150</v>
      </c>
      <c r="AA31" s="113">
        <f>AC30+$AV$5</f>
        <v>0.51388888888888917</v>
      </c>
      <c r="AB31" s="110" t="s">
        <v>144</v>
      </c>
      <c r="AC31" s="111">
        <f>AA31+$AV$3</f>
        <v>0.53819444444444475</v>
      </c>
      <c r="AD31" s="201" t="str">
        <f>+$B$5</f>
        <v>秋　月</v>
      </c>
      <c r="AE31" s="213"/>
      <c r="AF31" s="214" t="s">
        <v>145</v>
      </c>
      <c r="AG31" s="215"/>
      <c r="AH31" s="201" t="str">
        <f>+$B$7</f>
        <v>富　田</v>
      </c>
      <c r="AI31" s="201" t="s">
        <v>146</v>
      </c>
      <c r="AK31" s="145"/>
      <c r="AL31" s="225"/>
      <c r="AM31" s="145"/>
      <c r="AN31" s="145">
        <v>5</v>
      </c>
      <c r="AO31" s="145">
        <v>4</v>
      </c>
      <c r="AP31" s="145"/>
      <c r="AQ31" s="145"/>
      <c r="AR31" s="145">
        <v>9</v>
      </c>
      <c r="AS31" s="145">
        <v>8</v>
      </c>
      <c r="AT31" s="145"/>
    </row>
    <row r="32" spans="1:46" ht="28.5" customHeight="1" x14ac:dyDescent="0.15">
      <c r="B32" s="56"/>
      <c r="D32" s="190"/>
      <c r="E32" s="195"/>
      <c r="F32" s="192"/>
      <c r="G32" s="193"/>
      <c r="H32" s="194"/>
      <c r="I32" s="206"/>
      <c r="J32" s="207"/>
      <c r="K32" s="208"/>
      <c r="L32" s="194"/>
      <c r="M32" s="194"/>
      <c r="N32" s="53"/>
      <c r="O32" s="190"/>
      <c r="P32" s="195"/>
      <c r="Q32" s="192"/>
      <c r="R32" s="193"/>
      <c r="S32" s="202"/>
      <c r="T32" s="206"/>
      <c r="U32" s="207"/>
      <c r="V32" s="208"/>
      <c r="W32" s="216"/>
      <c r="X32" s="194"/>
      <c r="Z32" s="190"/>
      <c r="AA32" s="195"/>
      <c r="AB32" s="192"/>
      <c r="AC32" s="193"/>
      <c r="AD32" s="202"/>
      <c r="AE32" s="206"/>
      <c r="AF32" s="207"/>
      <c r="AG32" s="208"/>
      <c r="AH32" s="216"/>
      <c r="AI32" s="194"/>
      <c r="AK32" s="145"/>
      <c r="AL32" s="225"/>
      <c r="AM32" s="145">
        <v>7</v>
      </c>
      <c r="AN32" s="145"/>
      <c r="AO32" s="145"/>
      <c r="AP32" s="145">
        <v>10</v>
      </c>
      <c r="AQ32" s="145">
        <v>3</v>
      </c>
      <c r="AR32" s="145"/>
      <c r="AS32" s="145"/>
      <c r="AT32" s="145">
        <v>6</v>
      </c>
    </row>
    <row r="33" spans="2:46" ht="28.5" customHeight="1" x14ac:dyDescent="0.15">
      <c r="B33" s="56"/>
      <c r="D33" s="190"/>
      <c r="E33" s="195"/>
      <c r="F33" s="192"/>
      <c r="G33" s="193"/>
      <c r="H33" s="202"/>
      <c r="I33" s="206"/>
      <c r="J33" s="207"/>
      <c r="K33" s="208"/>
      <c r="L33" s="216"/>
      <c r="M33" s="194"/>
      <c r="N33" s="53"/>
      <c r="O33" s="190"/>
      <c r="P33" s="195"/>
      <c r="Q33" s="192"/>
      <c r="R33" s="193"/>
      <c r="S33" s="202"/>
      <c r="T33" s="206"/>
      <c r="U33" s="207"/>
      <c r="V33" s="208"/>
      <c r="W33" s="216"/>
      <c r="X33" s="194"/>
      <c r="Z33" s="190"/>
      <c r="AA33" s="195"/>
      <c r="AB33" s="192"/>
      <c r="AC33" s="193"/>
      <c r="AD33" s="202"/>
      <c r="AE33" s="206"/>
      <c r="AF33" s="207"/>
      <c r="AG33" s="208"/>
      <c r="AH33" s="216"/>
      <c r="AI33" s="194"/>
      <c r="AK33" s="145">
        <v>8</v>
      </c>
      <c r="AL33" s="225"/>
      <c r="AM33" s="145"/>
      <c r="AN33" s="145"/>
      <c r="AO33" s="145">
        <v>9</v>
      </c>
      <c r="AP33" s="145"/>
      <c r="AQ33" s="145"/>
      <c r="AR33" s="145">
        <v>1</v>
      </c>
      <c r="AS33" s="145">
        <v>5</v>
      </c>
      <c r="AT33" s="145"/>
    </row>
    <row r="34" spans="2:46" ht="28.5" customHeight="1" x14ac:dyDescent="0.15">
      <c r="B34" s="52"/>
      <c r="D34" s="190"/>
      <c r="E34" s="195"/>
      <c r="F34" s="192"/>
      <c r="G34" s="193"/>
      <c r="H34" s="194"/>
      <c r="I34" s="206"/>
      <c r="J34" s="207"/>
      <c r="K34" s="208"/>
      <c r="L34" s="194"/>
      <c r="M34" s="194"/>
      <c r="N34" s="53"/>
      <c r="O34" s="190"/>
      <c r="P34" s="195"/>
      <c r="Q34" s="192"/>
      <c r="R34" s="193"/>
      <c r="S34" s="194"/>
      <c r="T34" s="206"/>
      <c r="U34" s="207"/>
      <c r="V34" s="208"/>
      <c r="W34" s="194"/>
      <c r="X34" s="194"/>
      <c r="Z34" s="190"/>
      <c r="AA34" s="195"/>
      <c r="AB34" s="192"/>
      <c r="AC34" s="193"/>
      <c r="AD34" s="194"/>
      <c r="AE34" s="206"/>
      <c r="AF34" s="207"/>
      <c r="AG34" s="208"/>
      <c r="AH34" s="194"/>
      <c r="AI34" s="194"/>
      <c r="AK34" s="145"/>
      <c r="AL34" s="145">
        <v>4</v>
      </c>
      <c r="AM34" s="145"/>
      <c r="AN34" s="145">
        <v>2</v>
      </c>
      <c r="AO34" s="145"/>
      <c r="AP34" s="145"/>
      <c r="AQ34" s="145"/>
      <c r="AR34" s="145"/>
      <c r="AS34" s="145"/>
      <c r="AT34" s="145"/>
    </row>
    <row r="35" spans="2:46" ht="28.5" customHeight="1" x14ac:dyDescent="0.15">
      <c r="B35" s="52"/>
      <c r="D35" s="94"/>
      <c r="E35" s="95"/>
      <c r="F35" s="96"/>
      <c r="G35" s="97"/>
      <c r="H35" s="98"/>
      <c r="I35" s="131"/>
      <c r="J35" s="132"/>
      <c r="K35" s="133"/>
      <c r="L35" s="98"/>
      <c r="M35" s="98"/>
      <c r="O35" s="94"/>
      <c r="P35" s="95"/>
      <c r="Q35" s="96"/>
      <c r="R35" s="97"/>
      <c r="S35" s="98"/>
      <c r="T35" s="131"/>
      <c r="U35" s="132"/>
      <c r="V35" s="133"/>
      <c r="W35" s="98"/>
      <c r="X35" s="98"/>
      <c r="Z35" s="94"/>
      <c r="AA35" s="95"/>
      <c r="AB35" s="96"/>
      <c r="AC35" s="97"/>
      <c r="AD35" s="98"/>
      <c r="AE35" s="131"/>
      <c r="AF35" s="132"/>
      <c r="AG35" s="133"/>
      <c r="AH35" s="98"/>
      <c r="AI35" s="98"/>
      <c r="AK35" s="145"/>
      <c r="AL35" s="145"/>
      <c r="AM35" s="145"/>
      <c r="AN35" s="145"/>
      <c r="AO35" s="145"/>
      <c r="AP35" s="145"/>
      <c r="AQ35" s="145"/>
      <c r="AR35" s="145"/>
      <c r="AS35" s="145"/>
      <c r="AT35" s="145"/>
    </row>
    <row r="36" spans="2:46" ht="28.5" customHeight="1" x14ac:dyDescent="0.15">
      <c r="B36" s="52"/>
      <c r="D36" s="196"/>
      <c r="E36" s="197"/>
      <c r="F36" s="198"/>
      <c r="G36" s="199"/>
      <c r="H36" s="200"/>
      <c r="I36" s="209"/>
      <c r="J36" s="210" t="s">
        <v>154</v>
      </c>
      <c r="K36" s="211"/>
      <c r="L36" s="211"/>
      <c r="M36" s="212"/>
      <c r="O36" s="196"/>
      <c r="P36" s="197"/>
      <c r="Q36" s="198"/>
      <c r="R36" s="199"/>
      <c r="S36" s="200"/>
      <c r="T36" s="209"/>
      <c r="U36" s="210" t="s">
        <v>154</v>
      </c>
      <c r="V36" s="211"/>
      <c r="W36" s="211"/>
      <c r="X36" s="212"/>
      <c r="Z36" s="196"/>
      <c r="AA36" s="197"/>
      <c r="AB36" s="198"/>
      <c r="AC36" s="199"/>
      <c r="AD36" s="200"/>
      <c r="AE36" s="209"/>
      <c r="AF36" s="210" t="s">
        <v>154</v>
      </c>
      <c r="AG36" s="211"/>
      <c r="AH36" s="211"/>
      <c r="AI36" s="212"/>
    </row>
    <row r="37" spans="2:46" ht="28.5" customHeight="1" x14ac:dyDescent="0.15"/>
    <row r="38" spans="2:46" ht="28.5" customHeight="1" x14ac:dyDescent="0.15"/>
    <row r="39" spans="2:46" ht="28.5" customHeight="1" x14ac:dyDescent="0.15"/>
    <row r="40" spans="2:46" ht="28.5" customHeight="1" x14ac:dyDescent="0.15">
      <c r="D40" s="267" t="s">
        <v>158</v>
      </c>
      <c r="E40" s="267"/>
      <c r="F40" s="267"/>
      <c r="G40" s="267"/>
      <c r="H40" s="267"/>
      <c r="I40" s="267"/>
      <c r="J40" s="267"/>
      <c r="K40" s="267"/>
      <c r="L40" s="267"/>
      <c r="M40" s="267"/>
      <c r="N40" s="267"/>
      <c r="O40" s="267"/>
      <c r="P40" s="267"/>
      <c r="Q40" s="267"/>
      <c r="R40" s="267"/>
      <c r="S40" s="267"/>
      <c r="T40" s="267"/>
      <c r="U40" s="267"/>
      <c r="V40" s="267"/>
      <c r="W40" s="267"/>
      <c r="X40" s="267"/>
      <c r="Z40" s="186"/>
      <c r="AA40" s="186"/>
      <c r="AB40" s="186"/>
      <c r="AC40" s="186"/>
      <c r="AD40" s="186"/>
      <c r="AE40" s="186"/>
      <c r="AF40" s="186"/>
      <c r="AG40" s="186"/>
      <c r="AH40" s="186"/>
      <c r="AI40" s="186"/>
    </row>
    <row r="41" spans="2:46" ht="28.5" customHeight="1" x14ac:dyDescent="0.15">
      <c r="D41" s="267"/>
      <c r="E41" s="267"/>
      <c r="F41" s="267"/>
      <c r="G41" s="267"/>
      <c r="H41" s="267"/>
      <c r="I41" s="267"/>
      <c r="J41" s="267"/>
      <c r="K41" s="267"/>
      <c r="L41" s="267"/>
      <c r="M41" s="267"/>
      <c r="N41" s="267"/>
      <c r="O41" s="267"/>
      <c r="P41" s="267"/>
      <c r="Q41" s="267"/>
      <c r="R41" s="267"/>
      <c r="S41" s="267"/>
      <c r="T41" s="267"/>
      <c r="U41" s="267"/>
      <c r="V41" s="267"/>
      <c r="W41" s="267"/>
      <c r="X41" s="267"/>
      <c r="Z41" s="186"/>
      <c r="AA41" s="186"/>
      <c r="AB41" s="186"/>
      <c r="AC41" s="186"/>
      <c r="AD41" s="186"/>
      <c r="AE41" s="186"/>
      <c r="AF41" s="186"/>
      <c r="AG41" s="186"/>
      <c r="AH41" s="186"/>
      <c r="AI41" s="186"/>
    </row>
    <row r="42" spans="2:46" ht="28.5" customHeight="1" x14ac:dyDescent="0.15">
      <c r="D42" s="187"/>
      <c r="E42" s="187"/>
      <c r="F42" s="187"/>
      <c r="G42" s="187"/>
      <c r="H42" s="187"/>
      <c r="I42" s="187"/>
      <c r="J42" s="187"/>
      <c r="K42" s="187"/>
      <c r="L42" s="187"/>
      <c r="M42" s="187"/>
      <c r="N42" s="187"/>
      <c r="O42" s="187"/>
      <c r="P42" s="187"/>
      <c r="Q42" s="187"/>
      <c r="R42" s="187"/>
      <c r="S42" s="187"/>
      <c r="T42" s="187"/>
      <c r="U42" s="187"/>
      <c r="V42" s="187"/>
      <c r="W42" s="187"/>
      <c r="X42" s="141"/>
      <c r="Z42" s="187"/>
      <c r="AA42" s="187"/>
      <c r="AB42" s="187"/>
      <c r="AC42" s="187"/>
      <c r="AD42" s="187"/>
      <c r="AE42" s="187"/>
      <c r="AF42" s="187"/>
      <c r="AG42" s="187"/>
      <c r="AH42" s="187"/>
      <c r="AI42" s="141"/>
    </row>
    <row r="43" spans="2:46" ht="28.5" customHeight="1" x14ac:dyDescent="0.15">
      <c r="D43" s="188"/>
      <c r="E43" s="189" t="s">
        <v>135</v>
      </c>
      <c r="F43" s="188"/>
      <c r="G43" s="188"/>
      <c r="H43" s="189"/>
      <c r="I43" s="189"/>
      <c r="J43" s="203"/>
      <c r="K43" s="203"/>
      <c r="L43" s="203"/>
      <c r="M43" s="217" t="s">
        <v>159</v>
      </c>
      <c r="N43" s="205"/>
      <c r="O43" s="188"/>
      <c r="P43" s="189" t="s">
        <v>135</v>
      </c>
      <c r="Q43" s="188"/>
      <c r="R43" s="188"/>
      <c r="S43" s="189"/>
      <c r="T43" s="189"/>
      <c r="U43" s="203"/>
      <c r="V43" s="203"/>
      <c r="W43" s="203"/>
      <c r="X43" s="217" t="s">
        <v>159</v>
      </c>
      <c r="Z43" s="188"/>
      <c r="AA43" s="189" t="s">
        <v>135</v>
      </c>
      <c r="AB43" s="188"/>
      <c r="AC43" s="188"/>
      <c r="AD43" s="189"/>
      <c r="AE43" s="189"/>
      <c r="AF43" s="203"/>
      <c r="AG43" s="203"/>
      <c r="AH43" s="203"/>
      <c r="AI43" s="217" t="s">
        <v>159</v>
      </c>
    </row>
    <row r="44" spans="2:46" ht="28.5" customHeight="1" x14ac:dyDescent="0.15">
      <c r="D44" s="261" t="s">
        <v>138</v>
      </c>
      <c r="E44" s="268" t="s">
        <v>139</v>
      </c>
      <c r="F44" s="269"/>
      <c r="G44" s="270"/>
      <c r="H44" s="274" t="s">
        <v>140</v>
      </c>
      <c r="I44" s="274"/>
      <c r="J44" s="274"/>
      <c r="K44" s="274"/>
      <c r="L44" s="274"/>
      <c r="M44" s="263" t="s">
        <v>141</v>
      </c>
      <c r="N44" s="77"/>
      <c r="O44" s="264" t="s">
        <v>142</v>
      </c>
      <c r="P44" s="275" t="s">
        <v>139</v>
      </c>
      <c r="Q44" s="276"/>
      <c r="R44" s="277"/>
      <c r="S44" s="274" t="s">
        <v>140</v>
      </c>
      <c r="T44" s="274"/>
      <c r="U44" s="274"/>
      <c r="V44" s="274"/>
      <c r="W44" s="274"/>
      <c r="X44" s="266" t="s">
        <v>141</v>
      </c>
      <c r="Z44" s="264" t="s">
        <v>157</v>
      </c>
      <c r="AA44" s="275" t="s">
        <v>139</v>
      </c>
      <c r="AB44" s="276"/>
      <c r="AC44" s="277"/>
      <c r="AD44" s="274" t="s">
        <v>140</v>
      </c>
      <c r="AE44" s="274"/>
      <c r="AF44" s="274"/>
      <c r="AG44" s="274"/>
      <c r="AH44" s="274"/>
      <c r="AI44" s="266" t="s">
        <v>141</v>
      </c>
      <c r="AK44" s="224">
        <v>1</v>
      </c>
      <c r="AL44" s="224">
        <v>2</v>
      </c>
      <c r="AM44" s="224">
        <v>3</v>
      </c>
      <c r="AN44" s="224">
        <v>4</v>
      </c>
      <c r="AO44" s="224">
        <v>5</v>
      </c>
      <c r="AP44" s="224">
        <v>6</v>
      </c>
      <c r="AQ44" s="224">
        <v>7</v>
      </c>
      <c r="AR44" s="224">
        <v>8</v>
      </c>
      <c r="AS44" s="224">
        <v>9</v>
      </c>
      <c r="AT44" s="224">
        <v>10</v>
      </c>
    </row>
    <row r="45" spans="2:46" ht="29.25" customHeight="1" x14ac:dyDescent="0.15">
      <c r="D45" s="262"/>
      <c r="E45" s="271"/>
      <c r="F45" s="272"/>
      <c r="G45" s="273"/>
      <c r="H45" s="274"/>
      <c r="I45" s="274"/>
      <c r="J45" s="274"/>
      <c r="K45" s="274"/>
      <c r="L45" s="274"/>
      <c r="M45" s="263"/>
      <c r="N45" s="77"/>
      <c r="O45" s="265"/>
      <c r="P45" s="278"/>
      <c r="Q45" s="279"/>
      <c r="R45" s="280"/>
      <c r="S45" s="274"/>
      <c r="T45" s="274"/>
      <c r="U45" s="274"/>
      <c r="V45" s="274"/>
      <c r="W45" s="274"/>
      <c r="X45" s="266"/>
      <c r="Z45" s="265"/>
      <c r="AA45" s="278"/>
      <c r="AB45" s="279"/>
      <c r="AC45" s="280"/>
      <c r="AD45" s="274"/>
      <c r="AE45" s="274"/>
      <c r="AF45" s="274"/>
      <c r="AG45" s="274"/>
      <c r="AH45" s="274"/>
      <c r="AI45" s="266"/>
      <c r="AK45" s="98" t="str">
        <f>+$B$3</f>
        <v>菊　川</v>
      </c>
      <c r="AL45" s="98" t="str">
        <f>+$B$5</f>
        <v>秋　月</v>
      </c>
      <c r="AM45" s="98" t="str">
        <f>+$B$7</f>
        <v>富　田</v>
      </c>
      <c r="AN45" s="98" t="str">
        <f>+$B$9</f>
        <v>徳　山</v>
      </c>
      <c r="AO45" s="98" t="str">
        <f>+$B$11</f>
        <v>Futuro</v>
      </c>
      <c r="AP45" s="98" t="str">
        <f>+$B$13</f>
        <v>K&amp;K</v>
      </c>
      <c r="AQ45" s="98" t="str">
        <f>+$B$15</f>
        <v>今宿岐山</v>
      </c>
      <c r="AR45" s="98" t="str">
        <f>+$B$17</f>
        <v>EDEVALD</v>
      </c>
      <c r="AS45" s="98" t="str">
        <f>+$B$19</f>
        <v>ｽﾄﾔﾉﾌ</v>
      </c>
      <c r="AT45" s="98" t="str">
        <f>+$B$21</f>
        <v>湯野</v>
      </c>
    </row>
    <row r="46" spans="2:46" ht="29.25" customHeight="1" x14ac:dyDescent="0.15">
      <c r="D46" s="117" t="s">
        <v>143</v>
      </c>
      <c r="E46" s="118">
        <v>0.375</v>
      </c>
      <c r="F46" s="119" t="s">
        <v>144</v>
      </c>
      <c r="G46" s="120">
        <f>E46+$AV$3</f>
        <v>0.39930555555555558</v>
      </c>
      <c r="H46" s="201" t="str">
        <f>+$B$5</f>
        <v>秋　月</v>
      </c>
      <c r="I46" s="213"/>
      <c r="J46" s="214" t="s">
        <v>145</v>
      </c>
      <c r="K46" s="215"/>
      <c r="L46" s="201" t="str">
        <f>+$B$21</f>
        <v>湯野</v>
      </c>
      <c r="M46" s="201" t="s">
        <v>146</v>
      </c>
      <c r="N46" s="53"/>
      <c r="O46" s="117" t="s">
        <v>143</v>
      </c>
      <c r="P46" s="118">
        <f>+E46</f>
        <v>0.375</v>
      </c>
      <c r="Q46" s="119" t="s">
        <v>144</v>
      </c>
      <c r="R46" s="120">
        <f>P46+$AV$3</f>
        <v>0.39930555555555558</v>
      </c>
      <c r="S46" s="89" t="str">
        <f>+$B$7</f>
        <v>富　田</v>
      </c>
      <c r="T46" s="128"/>
      <c r="U46" s="129" t="s">
        <v>145</v>
      </c>
      <c r="V46" s="130"/>
      <c r="W46" s="89" t="str">
        <f>+$B$11</f>
        <v>Futuro</v>
      </c>
      <c r="X46" s="201" t="s">
        <v>146</v>
      </c>
      <c r="Z46" s="117" t="s">
        <v>143</v>
      </c>
      <c r="AA46" s="118">
        <f>+P46</f>
        <v>0.375</v>
      </c>
      <c r="AB46" s="119" t="s">
        <v>144</v>
      </c>
      <c r="AC46" s="120">
        <f>AA46+$AV$3</f>
        <v>0.39930555555555558</v>
      </c>
      <c r="AD46" s="201" t="str">
        <f>+$B$17</f>
        <v>EDEVALD</v>
      </c>
      <c r="AE46" s="128"/>
      <c r="AF46" s="129" t="s">
        <v>145</v>
      </c>
      <c r="AG46" s="130"/>
      <c r="AH46" s="89" t="str">
        <f>+$B$13</f>
        <v>K&amp;K</v>
      </c>
      <c r="AI46" s="201" t="s">
        <v>146</v>
      </c>
      <c r="AK46" s="145">
        <v>5</v>
      </c>
      <c r="AL46" s="145"/>
      <c r="AM46" s="145"/>
      <c r="AN46" s="145">
        <v>8</v>
      </c>
      <c r="AO46" s="145">
        <v>1</v>
      </c>
      <c r="AP46" s="145"/>
      <c r="AQ46" s="145"/>
      <c r="AR46" s="145">
        <v>4</v>
      </c>
      <c r="AS46" s="145"/>
      <c r="AT46" s="145"/>
    </row>
    <row r="47" spans="2:46" ht="29.25" customHeight="1" x14ac:dyDescent="0.15">
      <c r="D47" s="117" t="s">
        <v>147</v>
      </c>
      <c r="E47" s="121">
        <f>G46+$AV$5</f>
        <v>0.40972222222222227</v>
      </c>
      <c r="F47" s="122" t="s">
        <v>144</v>
      </c>
      <c r="G47" s="123">
        <f>E47+$AV$3</f>
        <v>0.43402777777777785</v>
      </c>
      <c r="H47" s="89" t="str">
        <f>+$B$3</f>
        <v>菊　川</v>
      </c>
      <c r="I47" s="128"/>
      <c r="J47" s="129" t="s">
        <v>145</v>
      </c>
      <c r="K47" s="130"/>
      <c r="L47" s="89" t="str">
        <f>+$B$19</f>
        <v>ｽﾄﾔﾉﾌ</v>
      </c>
      <c r="M47" s="89" t="s">
        <v>146</v>
      </c>
      <c r="N47" s="53"/>
      <c r="O47" s="117" t="s">
        <v>147</v>
      </c>
      <c r="P47" s="124">
        <f>R46+$AV$5</f>
        <v>0.40972222222222227</v>
      </c>
      <c r="Q47" s="119" t="s">
        <v>144</v>
      </c>
      <c r="R47" s="120">
        <f>P47+$AV$3</f>
        <v>0.43402777777777785</v>
      </c>
      <c r="S47" s="89" t="str">
        <f>+$B$15</f>
        <v>今宿岐山</v>
      </c>
      <c r="T47" s="213"/>
      <c r="U47" s="214" t="s">
        <v>145</v>
      </c>
      <c r="V47" s="215"/>
      <c r="W47" s="201" t="str">
        <f>+$B$11</f>
        <v>Futuro</v>
      </c>
      <c r="X47" s="201" t="s">
        <v>146</v>
      </c>
      <c r="Z47" s="117" t="s">
        <v>147</v>
      </c>
      <c r="AA47" s="124">
        <f>AC46+$AV$5</f>
        <v>0.40972222222222227</v>
      </c>
      <c r="AB47" s="119" t="s">
        <v>144</v>
      </c>
      <c r="AC47" s="120">
        <f>AA47+$AV$3</f>
        <v>0.43402777777777785</v>
      </c>
      <c r="AD47" s="201" t="str">
        <f>+$B$17</f>
        <v>EDEVALD</v>
      </c>
      <c r="AE47" s="128"/>
      <c r="AF47" s="129" t="s">
        <v>145</v>
      </c>
      <c r="AG47" s="130"/>
      <c r="AH47" s="201" t="str">
        <f>+$B$9</f>
        <v>徳　山</v>
      </c>
      <c r="AI47" s="201" t="s">
        <v>146</v>
      </c>
      <c r="AK47" s="145"/>
      <c r="AL47" s="145">
        <v>6</v>
      </c>
      <c r="AM47" s="145">
        <v>10</v>
      </c>
      <c r="AN47" s="145"/>
      <c r="AO47" s="145"/>
      <c r="AP47" s="145">
        <v>2</v>
      </c>
      <c r="AQ47" s="145"/>
      <c r="AR47" s="145"/>
      <c r="AS47" s="145"/>
      <c r="AT47" s="145">
        <v>3</v>
      </c>
    </row>
    <row r="48" spans="2:46" ht="29.25" customHeight="1" x14ac:dyDescent="0.15">
      <c r="D48" s="117" t="s">
        <v>148</v>
      </c>
      <c r="E48" s="124">
        <f>G47+$AV$5</f>
        <v>0.44444444444444453</v>
      </c>
      <c r="F48" s="119" t="s">
        <v>144</v>
      </c>
      <c r="G48" s="120">
        <f>E48+$AV$3</f>
        <v>0.46875000000000011</v>
      </c>
      <c r="H48" s="89" t="str">
        <f>+$B$13</f>
        <v>K&amp;K</v>
      </c>
      <c r="I48" s="213"/>
      <c r="J48" s="214" t="s">
        <v>145</v>
      </c>
      <c r="K48" s="215"/>
      <c r="L48" s="201" t="str">
        <f>+$B$5</f>
        <v>秋　月</v>
      </c>
      <c r="M48" s="89" t="s">
        <v>146</v>
      </c>
      <c r="N48" s="53"/>
      <c r="O48" s="117" t="s">
        <v>148</v>
      </c>
      <c r="P48" s="124">
        <f>R47+$AV$5</f>
        <v>0.44444444444444453</v>
      </c>
      <c r="Q48" s="119" t="s">
        <v>144</v>
      </c>
      <c r="R48" s="120">
        <f>P48+$AV$3</f>
        <v>0.46875000000000011</v>
      </c>
      <c r="S48" s="89" t="str">
        <f>+$B$15</f>
        <v>今宿岐山</v>
      </c>
      <c r="T48" s="128"/>
      <c r="U48" s="129" t="s">
        <v>145</v>
      </c>
      <c r="V48" s="130"/>
      <c r="W48" s="89" t="str">
        <f>+$B$3</f>
        <v>菊　川</v>
      </c>
      <c r="X48" s="201" t="s">
        <v>146</v>
      </c>
      <c r="Z48" s="117" t="s">
        <v>148</v>
      </c>
      <c r="AA48" s="124">
        <f>AC47+$AV$5</f>
        <v>0.44444444444444453</v>
      </c>
      <c r="AB48" s="119" t="s">
        <v>144</v>
      </c>
      <c r="AC48" s="120">
        <f>AA48+$AV$3</f>
        <v>0.46875000000000011</v>
      </c>
      <c r="AD48" s="201" t="str">
        <f>+$B$21</f>
        <v>湯野</v>
      </c>
      <c r="AE48" s="213"/>
      <c r="AF48" s="214" t="s">
        <v>145</v>
      </c>
      <c r="AG48" s="215"/>
      <c r="AH48" s="89" t="str">
        <f>+$B$7</f>
        <v>富　田</v>
      </c>
      <c r="AI48" s="201" t="s">
        <v>146</v>
      </c>
      <c r="AK48" s="145">
        <v>9</v>
      </c>
      <c r="AL48" s="225"/>
      <c r="AM48" s="145"/>
      <c r="AN48" s="145"/>
      <c r="AO48" s="145">
        <v>7</v>
      </c>
      <c r="AP48" s="145"/>
      <c r="AQ48" s="145">
        <v>5</v>
      </c>
      <c r="AR48" s="145"/>
      <c r="AS48" s="145">
        <v>1</v>
      </c>
      <c r="AT48" s="145"/>
    </row>
    <row r="49" spans="4:46" ht="29.25" customHeight="1" x14ac:dyDescent="0.15">
      <c r="D49" s="117" t="s">
        <v>149</v>
      </c>
      <c r="E49" s="124">
        <f>G48+$AV$5</f>
        <v>0.4791666666666668</v>
      </c>
      <c r="F49" s="119" t="s">
        <v>144</v>
      </c>
      <c r="G49" s="120">
        <f>E49+$AV$3</f>
        <v>0.50347222222222243</v>
      </c>
      <c r="H49" s="201" t="str">
        <f>+$B$21</f>
        <v>湯野</v>
      </c>
      <c r="I49" s="128"/>
      <c r="J49" s="129" t="s">
        <v>145</v>
      </c>
      <c r="K49" s="130"/>
      <c r="L49" s="201" t="str">
        <f>+$B$9</f>
        <v>徳　山</v>
      </c>
      <c r="M49" s="89" t="s">
        <v>146</v>
      </c>
      <c r="N49" s="53"/>
      <c r="O49" s="117" t="s">
        <v>149</v>
      </c>
      <c r="P49" s="124">
        <f>R48+$AV$5</f>
        <v>0.4791666666666668</v>
      </c>
      <c r="Q49" s="119" t="s">
        <v>144</v>
      </c>
      <c r="R49" s="120">
        <f>P49+$AV$3</f>
        <v>0.50347222222222243</v>
      </c>
      <c r="S49" s="89" t="str">
        <f>+$B$7</f>
        <v>富　田</v>
      </c>
      <c r="T49" s="128"/>
      <c r="U49" s="129" t="s">
        <v>145</v>
      </c>
      <c r="V49" s="130"/>
      <c r="W49" s="89" t="str">
        <f>+$B$19</f>
        <v>ｽﾄﾔﾉﾌ</v>
      </c>
      <c r="X49" s="201" t="s">
        <v>146</v>
      </c>
      <c r="Z49" s="117" t="s">
        <v>149</v>
      </c>
      <c r="AA49" s="124">
        <f>AC48+$AV$5</f>
        <v>0.4791666666666668</v>
      </c>
      <c r="AB49" s="119" t="s">
        <v>144</v>
      </c>
      <c r="AC49" s="120">
        <f>AA49+$AV$3</f>
        <v>0.50347222222222243</v>
      </c>
      <c r="AD49" s="201" t="str">
        <f>+$B$5</f>
        <v>秋　月</v>
      </c>
      <c r="AE49" s="213"/>
      <c r="AF49" s="214" t="s">
        <v>145</v>
      </c>
      <c r="AG49" s="215"/>
      <c r="AH49" s="201" t="str">
        <f>+$B$17</f>
        <v>EDEVALD</v>
      </c>
      <c r="AI49" s="201" t="s">
        <v>146</v>
      </c>
      <c r="AK49" s="225"/>
      <c r="AL49" s="225"/>
      <c r="AM49" s="145"/>
      <c r="AN49" s="145">
        <v>10</v>
      </c>
      <c r="AO49" s="145"/>
      <c r="AP49" s="145">
        <v>8</v>
      </c>
      <c r="AQ49" s="145"/>
      <c r="AR49" s="145">
        <v>6</v>
      </c>
      <c r="AS49" s="145"/>
      <c r="AT49" s="145">
        <v>4</v>
      </c>
    </row>
    <row r="50" spans="4:46" ht="29.25" customHeight="1" x14ac:dyDescent="0.15">
      <c r="D50" s="117" t="s">
        <v>150</v>
      </c>
      <c r="E50" s="124">
        <f>G49+$AV$5</f>
        <v>0.51388888888888917</v>
      </c>
      <c r="F50" s="119" t="s">
        <v>144</v>
      </c>
      <c r="G50" s="120">
        <f>E50+$AV$3</f>
        <v>0.53819444444444475</v>
      </c>
      <c r="H50" s="89" t="str">
        <f>+$B$19</f>
        <v>ｽﾄﾔﾉﾌ</v>
      </c>
      <c r="I50" s="128"/>
      <c r="J50" s="129" t="s">
        <v>145</v>
      </c>
      <c r="K50" s="130"/>
      <c r="L50" s="89" t="str">
        <f>+$B$15</f>
        <v>今宿岐山</v>
      </c>
      <c r="M50" s="89" t="s">
        <v>146</v>
      </c>
      <c r="N50" s="53"/>
      <c r="O50" s="117" t="s">
        <v>150</v>
      </c>
      <c r="P50" s="124">
        <f>R49+$AV$5</f>
        <v>0.51388888888888917</v>
      </c>
      <c r="Q50" s="119" t="s">
        <v>144</v>
      </c>
      <c r="R50" s="120">
        <f>P50+$AV$3</f>
        <v>0.53819444444444475</v>
      </c>
      <c r="S50" s="201" t="str">
        <f>+$B$9</f>
        <v>徳　山</v>
      </c>
      <c r="T50" s="213"/>
      <c r="U50" s="214" t="s">
        <v>145</v>
      </c>
      <c r="V50" s="215"/>
      <c r="W50" s="89" t="str">
        <f>+$B$13</f>
        <v>K&amp;K</v>
      </c>
      <c r="X50" s="89" t="s">
        <v>146</v>
      </c>
      <c r="Z50" s="117" t="s">
        <v>150</v>
      </c>
      <c r="AA50" s="124">
        <f>AC49+$AV$5</f>
        <v>0.51388888888888917</v>
      </c>
      <c r="AB50" s="119" t="s">
        <v>144</v>
      </c>
      <c r="AC50" s="120">
        <f>AA50+$AV$3</f>
        <v>0.53819444444444475</v>
      </c>
      <c r="AD50" s="89" t="str">
        <f>+$B$3</f>
        <v>菊　川</v>
      </c>
      <c r="AE50" s="128"/>
      <c r="AF50" s="129" t="s">
        <v>145</v>
      </c>
      <c r="AG50" s="130"/>
      <c r="AH50" s="201" t="str">
        <f>+$B$11</f>
        <v>Futuro</v>
      </c>
      <c r="AI50" s="89" t="s">
        <v>146</v>
      </c>
      <c r="AK50" s="225"/>
      <c r="AL50" s="225"/>
      <c r="AM50" s="145">
        <v>5</v>
      </c>
      <c r="AN50" s="145"/>
      <c r="AO50" s="145">
        <v>3</v>
      </c>
      <c r="AP50" s="145"/>
      <c r="AQ50" s="145">
        <v>9</v>
      </c>
      <c r="AR50" s="225"/>
      <c r="AS50" s="145">
        <v>7</v>
      </c>
      <c r="AT50" s="145"/>
    </row>
    <row r="51" spans="4:46" ht="29.25" customHeight="1" x14ac:dyDescent="0.15">
      <c r="D51" s="94"/>
      <c r="E51" s="95"/>
      <c r="F51" s="96"/>
      <c r="G51" s="97"/>
      <c r="H51" s="98"/>
      <c r="I51" s="131"/>
      <c r="J51" s="132"/>
      <c r="K51" s="133"/>
      <c r="L51" s="98"/>
      <c r="M51" s="98"/>
      <c r="N51" s="53"/>
      <c r="O51" s="94"/>
      <c r="P51" s="95"/>
      <c r="Q51" s="96"/>
      <c r="R51" s="97"/>
      <c r="S51" s="98"/>
      <c r="T51" s="131"/>
      <c r="U51" s="132"/>
      <c r="V51" s="133"/>
      <c r="W51" s="98"/>
      <c r="X51" s="98"/>
      <c r="Z51" s="94"/>
      <c r="AA51" s="95"/>
      <c r="AB51" s="96"/>
      <c r="AC51" s="97"/>
      <c r="AD51" s="98"/>
      <c r="AE51" s="131"/>
      <c r="AF51" s="132"/>
      <c r="AG51" s="133"/>
      <c r="AH51" s="98"/>
      <c r="AI51" s="98"/>
      <c r="AK51" s="225"/>
      <c r="AL51" s="145">
        <v>10</v>
      </c>
      <c r="AM51" s="145"/>
      <c r="AN51" s="145">
        <v>6</v>
      </c>
      <c r="AO51" s="145"/>
      <c r="AP51" s="145">
        <v>4</v>
      </c>
      <c r="AQ51" s="145"/>
      <c r="AR51" s="225"/>
      <c r="AS51" s="145"/>
      <c r="AT51" s="145">
        <v>2</v>
      </c>
    </row>
    <row r="52" spans="4:46" ht="29.25" customHeight="1" x14ac:dyDescent="0.15">
      <c r="D52" s="94"/>
      <c r="E52" s="95"/>
      <c r="F52" s="96"/>
      <c r="G52" s="97"/>
      <c r="H52" s="98"/>
      <c r="I52" s="131"/>
      <c r="J52" s="132"/>
      <c r="K52" s="133"/>
      <c r="L52" s="98"/>
      <c r="M52" s="98"/>
      <c r="N52" s="53"/>
      <c r="O52" s="94"/>
      <c r="P52" s="95"/>
      <c r="Q52" s="96"/>
      <c r="R52" s="97"/>
      <c r="S52" s="98"/>
      <c r="T52" s="131"/>
      <c r="U52" s="132"/>
      <c r="V52" s="133"/>
      <c r="W52" s="98"/>
      <c r="X52" s="98"/>
      <c r="Z52" s="94"/>
      <c r="AA52" s="95"/>
      <c r="AB52" s="96"/>
      <c r="AC52" s="97"/>
      <c r="AD52" s="98"/>
      <c r="AE52" s="131"/>
      <c r="AF52" s="132"/>
      <c r="AG52" s="133"/>
      <c r="AH52" s="98"/>
      <c r="AI52" s="98"/>
      <c r="AK52" s="145">
        <v>7</v>
      </c>
      <c r="AL52" s="145"/>
      <c r="AM52" s="145">
        <v>9</v>
      </c>
      <c r="AN52" s="145"/>
      <c r="AO52" s="145"/>
      <c r="AP52" s="145"/>
      <c r="AQ52" s="145">
        <v>1</v>
      </c>
      <c r="AR52" s="225"/>
      <c r="AS52" s="145">
        <v>3</v>
      </c>
      <c r="AT52" s="145"/>
    </row>
    <row r="53" spans="4:46" ht="29.25" customHeight="1" x14ac:dyDescent="0.15">
      <c r="D53" s="94"/>
      <c r="E53" s="95"/>
      <c r="F53" s="96"/>
      <c r="G53" s="97"/>
      <c r="H53" s="98"/>
      <c r="I53" s="131"/>
      <c r="J53" s="132"/>
      <c r="K53" s="133"/>
      <c r="L53" s="98"/>
      <c r="M53" s="98"/>
      <c r="N53" s="53"/>
      <c r="O53" s="94"/>
      <c r="P53" s="95"/>
      <c r="Q53" s="96"/>
      <c r="R53" s="97"/>
      <c r="S53" s="98"/>
      <c r="T53" s="131"/>
      <c r="U53" s="132"/>
      <c r="V53" s="133"/>
      <c r="W53" s="98"/>
      <c r="X53" s="98"/>
      <c r="Z53" s="94"/>
      <c r="AA53" s="95"/>
      <c r="AB53" s="96"/>
      <c r="AC53" s="97"/>
      <c r="AD53" s="98"/>
      <c r="AE53" s="131"/>
      <c r="AF53" s="132"/>
      <c r="AG53" s="133"/>
      <c r="AH53" s="98"/>
      <c r="AI53" s="98"/>
      <c r="AK53" s="145"/>
      <c r="AL53" s="145">
        <v>8</v>
      </c>
      <c r="AM53" s="145"/>
      <c r="AN53" s="145"/>
      <c r="AO53" s="145"/>
      <c r="AP53" s="145"/>
      <c r="AQ53" s="145"/>
      <c r="AR53" s="145">
        <v>2</v>
      </c>
      <c r="AS53" s="145"/>
      <c r="AT53" s="145"/>
    </row>
    <row r="54" spans="4:46" ht="29.25" customHeight="1" x14ac:dyDescent="0.15">
      <c r="D54" s="94"/>
      <c r="E54" s="95"/>
      <c r="F54" s="96"/>
      <c r="G54" s="97"/>
      <c r="H54" s="98"/>
      <c r="I54" s="131"/>
      <c r="J54" s="132"/>
      <c r="K54" s="133"/>
      <c r="L54" s="98"/>
      <c r="M54" s="98"/>
      <c r="O54" s="94"/>
      <c r="P54" s="95"/>
      <c r="Q54" s="96"/>
      <c r="R54" s="97"/>
      <c r="S54" s="98"/>
      <c r="T54" s="131"/>
      <c r="U54" s="132"/>
      <c r="V54" s="133"/>
      <c r="W54" s="98"/>
      <c r="X54" s="98"/>
      <c r="Z54" s="94"/>
      <c r="AA54" s="95"/>
      <c r="AB54" s="96"/>
      <c r="AC54" s="97"/>
      <c r="AD54" s="98"/>
      <c r="AE54" s="131"/>
      <c r="AF54" s="132"/>
      <c r="AG54" s="133"/>
      <c r="AH54" s="98"/>
      <c r="AI54" s="98"/>
      <c r="AK54" s="145"/>
      <c r="AL54" s="145"/>
      <c r="AM54" s="145"/>
      <c r="AN54" s="145"/>
      <c r="AO54" s="145"/>
      <c r="AP54" s="145"/>
      <c r="AQ54" s="145"/>
      <c r="AR54" s="145"/>
      <c r="AS54" s="145"/>
      <c r="AT54" s="145"/>
    </row>
    <row r="55" spans="4:46" ht="29.25" customHeight="1" x14ac:dyDescent="0.15">
      <c r="D55" s="196"/>
      <c r="E55" s="197"/>
      <c r="F55" s="198"/>
      <c r="G55" s="199"/>
      <c r="H55" s="200"/>
      <c r="I55" s="209"/>
      <c r="J55" s="210" t="s">
        <v>154</v>
      </c>
      <c r="K55" s="211"/>
      <c r="L55" s="211"/>
      <c r="M55" s="212"/>
      <c r="O55" s="196"/>
      <c r="P55" s="197"/>
      <c r="Q55" s="198"/>
      <c r="R55" s="199"/>
      <c r="S55" s="200"/>
      <c r="T55" s="209"/>
      <c r="U55" s="210" t="s">
        <v>154</v>
      </c>
      <c r="V55" s="211"/>
      <c r="W55" s="211"/>
      <c r="X55" s="212"/>
      <c r="Z55" s="196"/>
      <c r="AA55" s="197"/>
      <c r="AB55" s="198"/>
      <c r="AC55" s="199"/>
      <c r="AD55" s="200"/>
      <c r="AE55" s="209"/>
      <c r="AF55" s="210" t="s">
        <v>154</v>
      </c>
      <c r="AG55" s="211"/>
      <c r="AH55" s="211"/>
      <c r="AI55" s="212"/>
    </row>
    <row r="56" spans="4:46" ht="29.25" customHeight="1" x14ac:dyDescent="0.15">
      <c r="AJ56" s="226"/>
      <c r="AK56" s="227" t="str">
        <f>+$B$3</f>
        <v>菊　川</v>
      </c>
      <c r="AL56" s="89" t="str">
        <f>+$B$5</f>
        <v>秋　月</v>
      </c>
      <c r="AM56" s="89" t="str">
        <f>+$B$7</f>
        <v>富　田</v>
      </c>
      <c r="AN56" s="89" t="str">
        <f>+$B$9</f>
        <v>徳　山</v>
      </c>
      <c r="AO56" s="89" t="str">
        <f>+$B$11</f>
        <v>Futuro</v>
      </c>
      <c r="AP56" s="89" t="str">
        <f>+$B$13</f>
        <v>K&amp;K</v>
      </c>
      <c r="AQ56" s="89" t="str">
        <f>+$B$15</f>
        <v>今宿岐山</v>
      </c>
      <c r="AR56" s="89" t="str">
        <f>+$B$17</f>
        <v>EDEVALD</v>
      </c>
      <c r="AS56" s="89" t="str">
        <f>+$B$19</f>
        <v>ｽﾄﾔﾉﾌ</v>
      </c>
      <c r="AT56" s="89" t="str">
        <f>+$B$21</f>
        <v>湯野</v>
      </c>
    </row>
    <row r="57" spans="4:46" ht="29.25" customHeight="1" x14ac:dyDescent="0.15">
      <c r="AJ57" s="228"/>
      <c r="AK57" s="229"/>
      <c r="AL57" s="230"/>
      <c r="AM57" s="230"/>
      <c r="AN57" s="231"/>
      <c r="AO57" s="236"/>
      <c r="AP57" s="230"/>
      <c r="AQ57" s="236"/>
      <c r="AR57" s="231"/>
      <c r="AS57" s="236"/>
      <c r="AT57" s="231"/>
    </row>
    <row r="58" spans="4:46" ht="29.25" customHeight="1" x14ac:dyDescent="0.15">
      <c r="AJ58" s="228"/>
      <c r="AK58" s="232"/>
      <c r="AL58" s="233"/>
      <c r="AM58" s="231"/>
      <c r="AN58" s="231"/>
      <c r="AO58" s="230"/>
      <c r="AP58" s="236"/>
      <c r="AQ58" s="230"/>
      <c r="AR58" s="236"/>
      <c r="AS58" s="231"/>
      <c r="AT58" s="236"/>
    </row>
    <row r="59" spans="4:46" ht="29.25" customHeight="1" x14ac:dyDescent="0.15">
      <c r="AJ59" s="228"/>
      <c r="AK59" s="232"/>
      <c r="AL59" s="231"/>
      <c r="AM59" s="233"/>
      <c r="AN59" s="230"/>
      <c r="AO59" s="236"/>
      <c r="AP59" s="231"/>
      <c r="AQ59" s="231"/>
      <c r="AR59" s="230"/>
      <c r="AS59" s="236"/>
      <c r="AT59" s="236"/>
    </row>
    <row r="60" spans="4:46" ht="29.25" customHeight="1" x14ac:dyDescent="0.15">
      <c r="AJ60" s="228"/>
      <c r="AK60" s="234"/>
      <c r="AL60" s="231"/>
      <c r="AM60" s="230"/>
      <c r="AN60" s="233"/>
      <c r="AO60" s="231"/>
      <c r="AP60" s="236"/>
      <c r="AQ60" s="230"/>
      <c r="AR60" s="236"/>
      <c r="AS60" s="230"/>
      <c r="AT60" s="236"/>
    </row>
    <row r="61" spans="4:46" ht="29.25" customHeight="1" x14ac:dyDescent="0.15">
      <c r="AJ61" s="228"/>
      <c r="AK61" s="235"/>
      <c r="AL61" s="230"/>
      <c r="AM61" s="236"/>
      <c r="AN61" s="231"/>
      <c r="AO61" s="233"/>
      <c r="AP61" s="230"/>
      <c r="AQ61" s="236"/>
      <c r="AR61" s="231"/>
      <c r="AS61" s="231"/>
      <c r="AT61" s="230"/>
    </row>
    <row r="62" spans="4:46" ht="29.25" customHeight="1" x14ac:dyDescent="0.15">
      <c r="AJ62" s="228"/>
      <c r="AK62" s="232"/>
      <c r="AL62" s="236"/>
      <c r="AM62" s="231"/>
      <c r="AN62" s="236"/>
      <c r="AO62" s="230"/>
      <c r="AP62" s="233"/>
      <c r="AQ62" s="231"/>
      <c r="AR62" s="236"/>
      <c r="AS62" s="230"/>
      <c r="AT62" s="231"/>
    </row>
    <row r="63" spans="4:46" ht="29.25" customHeight="1" x14ac:dyDescent="0.15">
      <c r="AJ63" s="228"/>
      <c r="AK63" s="235"/>
      <c r="AL63" s="230"/>
      <c r="AM63" s="231"/>
      <c r="AN63" s="230"/>
      <c r="AO63" s="236"/>
      <c r="AP63" s="231"/>
      <c r="AQ63" s="233"/>
      <c r="AR63" s="230"/>
      <c r="AS63" s="236"/>
      <c r="AT63" s="231"/>
    </row>
    <row r="64" spans="4:46" ht="29.25" customHeight="1" x14ac:dyDescent="0.15">
      <c r="AJ64" s="228"/>
      <c r="AK64" s="234"/>
      <c r="AL64" s="236"/>
      <c r="AM64" s="230"/>
      <c r="AN64" s="236"/>
      <c r="AO64" s="231"/>
      <c r="AP64" s="236"/>
      <c r="AQ64" s="230"/>
      <c r="AR64" s="233"/>
      <c r="AS64" s="231"/>
      <c r="AT64" s="230"/>
    </row>
    <row r="65" spans="36:46" ht="29.25" customHeight="1" x14ac:dyDescent="0.15">
      <c r="AJ65" s="228"/>
      <c r="AK65" s="235"/>
      <c r="AL65" s="231"/>
      <c r="AM65" s="236"/>
      <c r="AN65" s="230"/>
      <c r="AO65" s="231"/>
      <c r="AP65" s="230"/>
      <c r="AQ65" s="236"/>
      <c r="AR65" s="231"/>
      <c r="AS65" s="233"/>
      <c r="AT65" s="230"/>
    </row>
    <row r="66" spans="36:46" ht="29.25" customHeight="1" x14ac:dyDescent="0.15">
      <c r="AJ66" s="228"/>
      <c r="AK66" s="234"/>
      <c r="AL66" s="236"/>
      <c r="AM66" s="236"/>
      <c r="AN66" s="236"/>
      <c r="AO66" s="230"/>
      <c r="AP66" s="231"/>
      <c r="AQ66" s="231"/>
      <c r="AR66" s="230"/>
      <c r="AS66" s="230"/>
      <c r="AT66" s="233"/>
    </row>
    <row r="68" spans="36:46" ht="13.5" customHeight="1" x14ac:dyDescent="0.15">
      <c r="AK68" s="98">
        <v>1</v>
      </c>
      <c r="AL68" s="98"/>
      <c r="AM68" s="98">
        <v>1</v>
      </c>
      <c r="AN68" s="237">
        <v>2</v>
      </c>
      <c r="AO68" s="237">
        <v>2</v>
      </c>
      <c r="AP68" s="98">
        <v>1</v>
      </c>
      <c r="AQ68" s="98">
        <v>1</v>
      </c>
      <c r="AR68" s="98">
        <v>1</v>
      </c>
      <c r="AS68" s="98">
        <v>1</v>
      </c>
      <c r="AT68" s="237">
        <v>2</v>
      </c>
    </row>
  </sheetData>
  <mergeCells count="59">
    <mergeCell ref="D2:X3"/>
    <mergeCell ref="E6:G7"/>
    <mergeCell ref="H6:L7"/>
    <mergeCell ref="P6:R7"/>
    <mergeCell ref="S6:W7"/>
    <mergeCell ref="Z6:Z7"/>
    <mergeCell ref="Z25:Z26"/>
    <mergeCell ref="Z44:Z45"/>
    <mergeCell ref="AI6:AI7"/>
    <mergeCell ref="AI25:AI26"/>
    <mergeCell ref="AI44:AI45"/>
    <mergeCell ref="AA6:AC7"/>
    <mergeCell ref="AD6:AH7"/>
    <mergeCell ref="AA25:AC26"/>
    <mergeCell ref="AD25:AH26"/>
    <mergeCell ref="AA44:AC45"/>
    <mergeCell ref="AD44:AH45"/>
    <mergeCell ref="O6:O7"/>
    <mergeCell ref="O25:O26"/>
    <mergeCell ref="O44:O45"/>
    <mergeCell ref="X6:X7"/>
    <mergeCell ref="X25:X26"/>
    <mergeCell ref="X44:X45"/>
    <mergeCell ref="D21:X22"/>
    <mergeCell ref="E25:G26"/>
    <mergeCell ref="H25:L26"/>
    <mergeCell ref="P25:R26"/>
    <mergeCell ref="S25:W26"/>
    <mergeCell ref="D40:X41"/>
    <mergeCell ref="E44:G45"/>
    <mergeCell ref="H44:L45"/>
    <mergeCell ref="P44:R45"/>
    <mergeCell ref="S44:W45"/>
    <mergeCell ref="D6:D7"/>
    <mergeCell ref="D25:D26"/>
    <mergeCell ref="D44:D45"/>
    <mergeCell ref="M6:M7"/>
    <mergeCell ref="M25:M26"/>
    <mergeCell ref="M44:M45"/>
    <mergeCell ref="B13:B14"/>
    <mergeCell ref="B15:B16"/>
    <mergeCell ref="B17:B18"/>
    <mergeCell ref="B19:B20"/>
    <mergeCell ref="B21:B22"/>
    <mergeCell ref="B3:B4"/>
    <mergeCell ref="B5:B6"/>
    <mergeCell ref="B7:B8"/>
    <mergeCell ref="B9:B10"/>
    <mergeCell ref="B11:B12"/>
    <mergeCell ref="A13:A14"/>
    <mergeCell ref="A15:A16"/>
    <mergeCell ref="A17:A18"/>
    <mergeCell ref="A19:A20"/>
    <mergeCell ref="A21:A22"/>
    <mergeCell ref="A3:A4"/>
    <mergeCell ref="A5:A6"/>
    <mergeCell ref="A7:A8"/>
    <mergeCell ref="A9:A10"/>
    <mergeCell ref="A11:A12"/>
  </mergeCells>
  <phoneticPr fontId="43"/>
  <printOptions horizontalCentered="1" verticalCentered="1"/>
  <pageMargins left="0.66736111111111096" right="0.196527777777778" top="0.98402777777777795" bottom="0.196527777777778" header="0.27500000000000002" footer="0.118055555555556"/>
  <pageSetup paperSize="9" scale="66" firstPageNumber="4294963191" orientation="landscape" useFirstPageNumber="1" verticalDpi="1200"/>
  <headerFooter alignWithMargins="0"/>
  <rowBreaks count="2" manualBreakCount="2">
    <brk id="20" max="34" man="1"/>
    <brk id="39"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T32"/>
  <sheetViews>
    <sheetView showGridLines="0" zoomScale="65" zoomScaleNormal="65" workbookViewId="0">
      <selection activeCell="S16" sqref="S16:U17"/>
    </sheetView>
  </sheetViews>
  <sheetFormatPr defaultColWidth="9" defaultRowHeight="13.5" x14ac:dyDescent="0.15"/>
  <cols>
    <col min="1" max="1" width="4.25" style="51" customWidth="1"/>
    <col min="2" max="2" width="3.875" style="51" customWidth="1"/>
    <col min="3" max="3" width="13.875" style="51" customWidth="1"/>
    <col min="4" max="4" width="5" style="51" customWidth="1"/>
    <col min="5" max="5" width="3.125" style="51" customWidth="1"/>
    <col min="6" max="7" width="5" style="51" customWidth="1"/>
    <col min="8" max="8" width="3.125" style="51" customWidth="1"/>
    <col min="9" max="10" width="5" style="51" customWidth="1"/>
    <col min="11" max="11" width="3.125" style="51" customWidth="1"/>
    <col min="12" max="13" width="5" style="51" customWidth="1"/>
    <col min="14" max="14" width="3.125" style="51" customWidth="1"/>
    <col min="15" max="16" width="5" style="51" customWidth="1"/>
    <col min="17" max="17" width="3.125" style="51" customWidth="1"/>
    <col min="18" max="19" width="5" style="51" customWidth="1"/>
    <col min="20" max="20" width="3.125" style="51" customWidth="1"/>
    <col min="21" max="22" width="5" style="51" customWidth="1"/>
    <col min="23" max="23" width="3.125" style="51" customWidth="1"/>
    <col min="24" max="25" width="5" style="51" customWidth="1"/>
    <col min="26" max="26" width="3.75" style="51" customWidth="1"/>
    <col min="27" max="28" width="5" style="51" customWidth="1"/>
    <col min="29" max="29" width="3.75" style="51" customWidth="1"/>
    <col min="30" max="31" width="5" style="51" customWidth="1"/>
    <col min="32" max="32" width="3.75" style="51" customWidth="1"/>
    <col min="33" max="33" width="5" style="51" customWidth="1"/>
    <col min="34" max="36" width="6.625" style="51" customWidth="1"/>
    <col min="37" max="37" width="6.5" style="51" customWidth="1"/>
    <col min="38" max="41" width="6.625" style="51" customWidth="1"/>
    <col min="42" max="42" width="2.875" style="51" customWidth="1"/>
    <col min="43" max="44" width="3.5" style="51" customWidth="1"/>
    <col min="45" max="45" width="4.25" style="51" customWidth="1"/>
    <col min="46" max="46" width="5.25" style="51" customWidth="1"/>
    <col min="47" max="16384" width="9" style="51"/>
  </cols>
  <sheetData>
    <row r="1" spans="1:46" x14ac:dyDescent="0.15">
      <c r="A1" s="52"/>
      <c r="B1" s="53"/>
      <c r="C1" s="54"/>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6" ht="35.25" customHeight="1" x14ac:dyDescent="0.15">
      <c r="A2" s="52"/>
      <c r="B2" s="53"/>
      <c r="C2" s="281" t="s">
        <v>160</v>
      </c>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52"/>
      <c r="AL2" s="52"/>
      <c r="AM2" s="52"/>
      <c r="AN2" s="52"/>
      <c r="AO2" s="77" t="s">
        <v>161</v>
      </c>
      <c r="AP2" s="52"/>
    </row>
    <row r="3" spans="1:46" ht="15" customHeight="1" x14ac:dyDescent="0.15">
      <c r="A3" s="52"/>
      <c r="B3" s="53"/>
      <c r="C3" s="55"/>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69"/>
      <c r="AI3" s="69"/>
      <c r="AJ3" s="69"/>
      <c r="AK3" s="69"/>
      <c r="AL3" s="69"/>
      <c r="AM3" s="69"/>
      <c r="AN3" s="69"/>
      <c r="AO3" s="69"/>
      <c r="AP3" s="69"/>
      <c r="AQ3" s="69"/>
      <c r="AR3" s="69"/>
      <c r="AS3" s="69"/>
      <c r="AT3" s="69"/>
    </row>
    <row r="4" spans="1:46" ht="24.75" customHeight="1" x14ac:dyDescent="0.2">
      <c r="A4" s="52"/>
      <c r="B4" s="294"/>
      <c r="C4" s="297"/>
      <c r="D4" s="310" t="str">
        <f>C6</f>
        <v>菊　川</v>
      </c>
      <c r="E4" s="311"/>
      <c r="F4" s="312"/>
      <c r="G4" s="310" t="str">
        <f>C8</f>
        <v>秋　月</v>
      </c>
      <c r="H4" s="311"/>
      <c r="I4" s="312"/>
      <c r="J4" s="310" t="str">
        <f>C10</f>
        <v>富　田</v>
      </c>
      <c r="K4" s="311"/>
      <c r="L4" s="312"/>
      <c r="M4" s="310" t="str">
        <f>C12</f>
        <v>徳　山</v>
      </c>
      <c r="N4" s="311"/>
      <c r="O4" s="312"/>
      <c r="P4" s="310" t="str">
        <f>C14</f>
        <v>Futuro</v>
      </c>
      <c r="Q4" s="311"/>
      <c r="R4" s="312"/>
      <c r="S4" s="310" t="str">
        <f>C16</f>
        <v>K&amp;K</v>
      </c>
      <c r="T4" s="311"/>
      <c r="U4" s="312"/>
      <c r="V4" s="310" t="str">
        <f>C18</f>
        <v>今宿岐山</v>
      </c>
      <c r="W4" s="311"/>
      <c r="X4" s="312"/>
      <c r="Y4" s="310" t="str">
        <f>C20</f>
        <v>EDEVALD</v>
      </c>
      <c r="Z4" s="311"/>
      <c r="AA4" s="312"/>
      <c r="AB4" s="310" t="str">
        <f>C22</f>
        <v>ｽﾄﾔﾉﾌ</v>
      </c>
      <c r="AC4" s="311"/>
      <c r="AD4" s="312"/>
      <c r="AE4" s="310" t="str">
        <f>C24</f>
        <v>湯野</v>
      </c>
      <c r="AF4" s="311"/>
      <c r="AG4" s="312"/>
      <c r="AH4" s="299" t="s">
        <v>162</v>
      </c>
      <c r="AI4" s="299" t="s">
        <v>163</v>
      </c>
      <c r="AJ4" s="299" t="s">
        <v>164</v>
      </c>
      <c r="AK4" s="299" t="s">
        <v>165</v>
      </c>
      <c r="AL4" s="299" t="s">
        <v>166</v>
      </c>
      <c r="AM4" s="299" t="s">
        <v>167</v>
      </c>
      <c r="AN4" s="71" t="s">
        <v>168</v>
      </c>
      <c r="AO4" s="306" t="s">
        <v>169</v>
      </c>
      <c r="AP4" s="69"/>
    </row>
    <row r="5" spans="1:46" ht="24.75" customHeight="1" x14ac:dyDescent="0.15">
      <c r="A5" s="52"/>
      <c r="B5" s="295"/>
      <c r="C5" s="298"/>
      <c r="D5" s="313"/>
      <c r="E5" s="314"/>
      <c r="F5" s="315"/>
      <c r="G5" s="313"/>
      <c r="H5" s="314"/>
      <c r="I5" s="315"/>
      <c r="J5" s="313"/>
      <c r="K5" s="314"/>
      <c r="L5" s="315"/>
      <c r="M5" s="313"/>
      <c r="N5" s="314"/>
      <c r="O5" s="315"/>
      <c r="P5" s="313"/>
      <c r="Q5" s="314"/>
      <c r="R5" s="315"/>
      <c r="S5" s="313"/>
      <c r="T5" s="314"/>
      <c r="U5" s="315"/>
      <c r="V5" s="313"/>
      <c r="W5" s="314"/>
      <c r="X5" s="315"/>
      <c r="Y5" s="313"/>
      <c r="Z5" s="314"/>
      <c r="AA5" s="315"/>
      <c r="AB5" s="313"/>
      <c r="AC5" s="314"/>
      <c r="AD5" s="315"/>
      <c r="AE5" s="313"/>
      <c r="AF5" s="314"/>
      <c r="AG5" s="315"/>
      <c r="AH5" s="299"/>
      <c r="AI5" s="299"/>
      <c r="AJ5" s="299"/>
      <c r="AK5" s="299"/>
      <c r="AL5" s="299"/>
      <c r="AM5" s="299"/>
      <c r="AN5" s="72" t="s">
        <v>170</v>
      </c>
      <c r="AO5" s="307"/>
      <c r="AP5" s="69"/>
    </row>
    <row r="6" spans="1:46" ht="24.75" customHeight="1" x14ac:dyDescent="0.15">
      <c r="A6" s="55"/>
      <c r="B6" s="296">
        <v>1</v>
      </c>
      <c r="C6" s="260" t="s">
        <v>78</v>
      </c>
      <c r="D6" s="316"/>
      <c r="E6" s="317"/>
      <c r="F6" s="318"/>
      <c r="G6" s="282" t="str">
        <f>IF(COUNT(G7:I7)&lt;2,"",TEXT(G7-I7,"○;●;△"))</f>
        <v>○</v>
      </c>
      <c r="H6" s="283"/>
      <c r="I6" s="284"/>
      <c r="J6" s="282" t="str">
        <f>IF(COUNT(J7:L7)&lt;2,"",TEXT(J7-L7,"○;●;△"))</f>
        <v>△</v>
      </c>
      <c r="K6" s="283"/>
      <c r="L6" s="284"/>
      <c r="M6" s="285" t="str">
        <f t="shared" ref="M6:M10" si="0">IF(COUNT(M7:O7)&lt;2,"",TEXT(M7-O7,"○;●;△"))</f>
        <v/>
      </c>
      <c r="N6" s="286"/>
      <c r="O6" s="287"/>
      <c r="P6" s="288" t="str">
        <f t="shared" ref="P6:P10" si="1">IF(COUNT(P7:R7)&lt;2,"",TEXT(P7-R7,"○;●;△"))</f>
        <v/>
      </c>
      <c r="Q6" s="289"/>
      <c r="R6" s="290"/>
      <c r="S6" s="282" t="str">
        <f t="shared" ref="S6:S10" si="2">IF(COUNT(S7:U7)&lt;2,"",TEXT(S7-U7,"○;●;△"))</f>
        <v>○</v>
      </c>
      <c r="T6" s="283"/>
      <c r="U6" s="284"/>
      <c r="V6" s="288" t="str">
        <f t="shared" ref="V6:V10" si="3">IF(COUNT(V7:X7)&lt;2,"",TEXT(V7-X7,"○;●;△"))</f>
        <v/>
      </c>
      <c r="W6" s="289"/>
      <c r="X6" s="290"/>
      <c r="Y6" s="285" t="str">
        <f t="shared" ref="Y6:Y10" si="4">IF(COUNT(Y7:AA7)&lt;2,"",TEXT(Y7-AA7,"○;●;△"))</f>
        <v/>
      </c>
      <c r="Z6" s="286"/>
      <c r="AA6" s="287"/>
      <c r="AB6" s="288" t="str">
        <f t="shared" ref="AB6:AB10" si="5">IF(COUNT(AB7:AD7)&lt;2,"",TEXT(AB7-AD7,"○;●;△"))</f>
        <v/>
      </c>
      <c r="AC6" s="289"/>
      <c r="AD6" s="290"/>
      <c r="AE6" s="285" t="str">
        <f t="shared" ref="AE6:AE10" si="6">IF(COUNT(AE7:AG7)&lt;2,"",TEXT(AE7-AG7,"○;●;△"))</f>
        <v/>
      </c>
      <c r="AF6" s="286"/>
      <c r="AG6" s="287"/>
      <c r="AH6" s="300">
        <f>IF($AO$2="","",COUNTIF(D6:AG6,"○"))</f>
        <v>2</v>
      </c>
      <c r="AI6" s="300">
        <f t="shared" ref="AI6:AI10" si="7">IF(AH6="","",COUNTIF(D6:AG6,"△"))</f>
        <v>1</v>
      </c>
      <c r="AJ6" s="300">
        <f t="shared" ref="AJ6:AJ10" si="8">IF(AH6="","",COUNTIF(D6:AG6,"●"))</f>
        <v>0</v>
      </c>
      <c r="AK6" s="302">
        <f t="shared" ref="AK6:AK10" si="9">IF(AH6="","",AH6*3+AI6)</f>
        <v>7</v>
      </c>
      <c r="AL6" s="304">
        <f>IF(AH6="","",D7+G7+J7+M7+P7+S7+V7+Y7+AB7+AE7)</f>
        <v>7</v>
      </c>
      <c r="AM6" s="304">
        <f>IF(AH6="","",F7+I7+L7+O7+R7+U7+X7+AA7+AD7+AG7)</f>
        <v>3</v>
      </c>
      <c r="AN6" s="304">
        <f t="shared" ref="AN6:AN10" si="10">IF(AH6="","",AL6-AM6)</f>
        <v>4</v>
      </c>
      <c r="AO6" s="308"/>
      <c r="AP6" s="69"/>
    </row>
    <row r="7" spans="1:46" ht="24.75" customHeight="1" x14ac:dyDescent="0.15">
      <c r="A7" s="55"/>
      <c r="B7" s="296"/>
      <c r="C7" s="260"/>
      <c r="D7" s="319"/>
      <c r="E7" s="320"/>
      <c r="F7" s="321"/>
      <c r="G7" s="57">
        <v>3</v>
      </c>
      <c r="H7" s="252" t="s">
        <v>171</v>
      </c>
      <c r="I7" s="65">
        <v>0</v>
      </c>
      <c r="J7" s="57">
        <v>1</v>
      </c>
      <c r="K7" s="252" t="s">
        <v>171</v>
      </c>
      <c r="L7" s="65">
        <v>1</v>
      </c>
      <c r="M7" s="66"/>
      <c r="N7" s="253" t="s">
        <v>171</v>
      </c>
      <c r="O7" s="67"/>
      <c r="P7" s="172"/>
      <c r="Q7" s="254" t="s">
        <v>171</v>
      </c>
      <c r="R7" s="177"/>
      <c r="S7" s="173">
        <v>3</v>
      </c>
      <c r="T7" s="252" t="s">
        <v>171</v>
      </c>
      <c r="U7" s="178">
        <v>2</v>
      </c>
      <c r="V7" s="172"/>
      <c r="W7" s="254" t="s">
        <v>171</v>
      </c>
      <c r="X7" s="177"/>
      <c r="Y7" s="174"/>
      <c r="Z7" s="253" t="s">
        <v>171</v>
      </c>
      <c r="AA7" s="179"/>
      <c r="AB7" s="172"/>
      <c r="AC7" s="254" t="s">
        <v>171</v>
      </c>
      <c r="AD7" s="177"/>
      <c r="AE7" s="174"/>
      <c r="AF7" s="253" t="s">
        <v>171</v>
      </c>
      <c r="AG7" s="179"/>
      <c r="AH7" s="301"/>
      <c r="AI7" s="301"/>
      <c r="AJ7" s="301"/>
      <c r="AK7" s="303"/>
      <c r="AL7" s="305"/>
      <c r="AM7" s="305"/>
      <c r="AN7" s="305"/>
      <c r="AO7" s="309"/>
      <c r="AP7" s="69"/>
    </row>
    <row r="8" spans="1:46" ht="24.75" customHeight="1" x14ac:dyDescent="0.15">
      <c r="A8" s="55"/>
      <c r="B8" s="296">
        <v>2</v>
      </c>
      <c r="C8" s="260" t="s">
        <v>88</v>
      </c>
      <c r="D8" s="282" t="str">
        <f t="shared" ref="D8:D12" si="11">IF(COUNT(D9:F9)&lt;2,"",TEXT(D9-F9,"○;●;△"))</f>
        <v>●</v>
      </c>
      <c r="E8" s="283"/>
      <c r="F8" s="284"/>
      <c r="G8" s="316"/>
      <c r="H8" s="317"/>
      <c r="I8" s="318"/>
      <c r="J8" s="285" t="str">
        <f>IF(COUNT(J9:L9)&lt;2,"",TEXT(J9-L9,"○;●;△"))</f>
        <v/>
      </c>
      <c r="K8" s="286"/>
      <c r="L8" s="287"/>
      <c r="M8" s="285" t="str">
        <f t="shared" si="0"/>
        <v/>
      </c>
      <c r="N8" s="286"/>
      <c r="O8" s="287"/>
      <c r="P8" s="282" t="str">
        <f t="shared" si="1"/>
        <v>●</v>
      </c>
      <c r="Q8" s="283"/>
      <c r="R8" s="284"/>
      <c r="S8" s="288" t="str">
        <f t="shared" si="2"/>
        <v/>
      </c>
      <c r="T8" s="289"/>
      <c r="U8" s="290"/>
      <c r="V8" s="282" t="str">
        <f t="shared" si="3"/>
        <v>△</v>
      </c>
      <c r="W8" s="283"/>
      <c r="X8" s="284"/>
      <c r="Y8" s="288" t="str">
        <f t="shared" si="4"/>
        <v/>
      </c>
      <c r="Z8" s="289"/>
      <c r="AA8" s="290"/>
      <c r="AB8" s="285" t="str">
        <f t="shared" si="5"/>
        <v/>
      </c>
      <c r="AC8" s="286"/>
      <c r="AD8" s="287"/>
      <c r="AE8" s="288" t="str">
        <f t="shared" si="6"/>
        <v/>
      </c>
      <c r="AF8" s="289"/>
      <c r="AG8" s="290"/>
      <c r="AH8" s="300">
        <f>IF($AO$2="","",COUNTIF(D8:AG8,"○"))</f>
        <v>0</v>
      </c>
      <c r="AI8" s="300">
        <f t="shared" si="7"/>
        <v>1</v>
      </c>
      <c r="AJ8" s="300">
        <f t="shared" si="8"/>
        <v>2</v>
      </c>
      <c r="AK8" s="302">
        <f t="shared" si="9"/>
        <v>1</v>
      </c>
      <c r="AL8" s="304">
        <f>IF(AH8="","",D9+G9+J9+M9+P9+S9+V9+Y9+AB9+AE9)</f>
        <v>0</v>
      </c>
      <c r="AM8" s="304">
        <f t="shared" ref="AM8:AM10" si="12">IF(AH8="","",F9+I9+L9+O9+R9+U9+X9+AA9+AD9+AG9)</f>
        <v>7</v>
      </c>
      <c r="AN8" s="304">
        <f t="shared" si="10"/>
        <v>-7</v>
      </c>
      <c r="AO8" s="308"/>
      <c r="AP8" s="69"/>
    </row>
    <row r="9" spans="1:46" ht="24.75" customHeight="1" x14ac:dyDescent="0.15">
      <c r="A9" s="55"/>
      <c r="B9" s="296"/>
      <c r="C9" s="260"/>
      <c r="D9" s="58">
        <f>IF(I7="","",I7)</f>
        <v>0</v>
      </c>
      <c r="E9" s="252" t="s">
        <v>171</v>
      </c>
      <c r="F9" s="59">
        <f>IF(G7="","",G7)</f>
        <v>3</v>
      </c>
      <c r="G9" s="319"/>
      <c r="H9" s="320"/>
      <c r="I9" s="321"/>
      <c r="J9" s="66"/>
      <c r="K9" s="253" t="s">
        <v>171</v>
      </c>
      <c r="L9" s="67"/>
      <c r="M9" s="66"/>
      <c r="N9" s="253" t="s">
        <v>171</v>
      </c>
      <c r="O9" s="67"/>
      <c r="P9" s="173">
        <v>0</v>
      </c>
      <c r="Q9" s="252" t="s">
        <v>171</v>
      </c>
      <c r="R9" s="178">
        <v>4</v>
      </c>
      <c r="S9" s="172"/>
      <c r="T9" s="254" t="s">
        <v>171</v>
      </c>
      <c r="U9" s="177"/>
      <c r="V9" s="173">
        <v>0</v>
      </c>
      <c r="W9" s="252" t="s">
        <v>171</v>
      </c>
      <c r="X9" s="178">
        <v>0</v>
      </c>
      <c r="Y9" s="172"/>
      <c r="Z9" s="254" t="s">
        <v>171</v>
      </c>
      <c r="AA9" s="177"/>
      <c r="AB9" s="174"/>
      <c r="AC9" s="253" t="s">
        <v>171</v>
      </c>
      <c r="AD9" s="179"/>
      <c r="AE9" s="172"/>
      <c r="AF9" s="254" t="s">
        <v>171</v>
      </c>
      <c r="AG9" s="177"/>
      <c r="AH9" s="301"/>
      <c r="AI9" s="301"/>
      <c r="AJ9" s="301"/>
      <c r="AK9" s="303"/>
      <c r="AL9" s="305"/>
      <c r="AM9" s="305"/>
      <c r="AN9" s="305"/>
      <c r="AO9" s="309"/>
      <c r="AP9" s="69"/>
    </row>
    <row r="10" spans="1:46" ht="24.75" customHeight="1" x14ac:dyDescent="0.15">
      <c r="A10" s="55"/>
      <c r="B10" s="296">
        <v>3</v>
      </c>
      <c r="C10" s="260" t="s">
        <v>97</v>
      </c>
      <c r="D10" s="282" t="str">
        <f t="shared" si="11"/>
        <v>△</v>
      </c>
      <c r="E10" s="283"/>
      <c r="F10" s="284"/>
      <c r="G10" s="285" t="str">
        <f t="shared" ref="G10:G14" si="13">IF(COUNT(G11:I11)&lt;2,"",TEXT(G11-I11,"○;●;△"))</f>
        <v/>
      </c>
      <c r="H10" s="286"/>
      <c r="I10" s="287"/>
      <c r="J10" s="316"/>
      <c r="K10" s="322"/>
      <c r="L10" s="323"/>
      <c r="M10" s="282" t="str">
        <f t="shared" si="0"/>
        <v>○</v>
      </c>
      <c r="N10" s="283"/>
      <c r="O10" s="284"/>
      <c r="P10" s="288" t="str">
        <f t="shared" si="1"/>
        <v/>
      </c>
      <c r="Q10" s="289"/>
      <c r="R10" s="290"/>
      <c r="S10" s="285" t="str">
        <f t="shared" si="2"/>
        <v/>
      </c>
      <c r="T10" s="286"/>
      <c r="U10" s="287"/>
      <c r="V10" s="285" t="str">
        <f t="shared" si="3"/>
        <v/>
      </c>
      <c r="W10" s="286"/>
      <c r="X10" s="287"/>
      <c r="Y10" s="282" t="str">
        <f t="shared" si="4"/>
        <v>●</v>
      </c>
      <c r="Z10" s="283"/>
      <c r="AA10" s="284"/>
      <c r="AB10" s="288" t="str">
        <f t="shared" si="5"/>
        <v/>
      </c>
      <c r="AC10" s="289"/>
      <c r="AD10" s="290"/>
      <c r="AE10" s="288" t="str">
        <f t="shared" si="6"/>
        <v/>
      </c>
      <c r="AF10" s="289"/>
      <c r="AG10" s="290"/>
      <c r="AH10" s="300">
        <f>IF($AO$2="","",COUNTIF(D10:AG10,"○"))</f>
        <v>1</v>
      </c>
      <c r="AI10" s="300">
        <f t="shared" si="7"/>
        <v>1</v>
      </c>
      <c r="AJ10" s="300">
        <f t="shared" si="8"/>
        <v>1</v>
      </c>
      <c r="AK10" s="302">
        <f t="shared" si="9"/>
        <v>4</v>
      </c>
      <c r="AL10" s="304" t="e">
        <f>IF(AH10="","",D11+G11+J11+M11+P11+S11+V11+Y11+AB11+AE11)</f>
        <v>#VALUE!</v>
      </c>
      <c r="AM10" s="304" t="e">
        <f t="shared" si="12"/>
        <v>#VALUE!</v>
      </c>
      <c r="AN10" s="304" t="e">
        <f t="shared" si="10"/>
        <v>#VALUE!</v>
      </c>
      <c r="AO10" s="308"/>
      <c r="AP10" s="69"/>
    </row>
    <row r="11" spans="1:46" ht="24.75" customHeight="1" x14ac:dyDescent="0.15">
      <c r="A11" s="55"/>
      <c r="B11" s="296"/>
      <c r="C11" s="260"/>
      <c r="D11" s="58">
        <f>IF(L7="","",L7)</f>
        <v>1</v>
      </c>
      <c r="E11" s="252" t="s">
        <v>171</v>
      </c>
      <c r="F11" s="59">
        <f>IF(J7="","",J7)</f>
        <v>1</v>
      </c>
      <c r="G11" s="60" t="str">
        <f>IF(L9="","",L9)</f>
        <v/>
      </c>
      <c r="H11" s="253" t="s">
        <v>171</v>
      </c>
      <c r="I11" s="61" t="str">
        <f>IF(J9="","",J9)</f>
        <v/>
      </c>
      <c r="J11" s="324"/>
      <c r="K11" s="325"/>
      <c r="L11" s="326"/>
      <c r="M11" s="57">
        <v>1</v>
      </c>
      <c r="N11" s="252" t="s">
        <v>171</v>
      </c>
      <c r="O11" s="65">
        <v>0</v>
      </c>
      <c r="P11" s="172"/>
      <c r="Q11" s="254" t="s">
        <v>171</v>
      </c>
      <c r="R11" s="177"/>
      <c r="S11" s="174"/>
      <c r="T11" s="253" t="s">
        <v>171</v>
      </c>
      <c r="U11" s="179"/>
      <c r="V11" s="174"/>
      <c r="W11" s="253" t="s">
        <v>171</v>
      </c>
      <c r="X11" s="179"/>
      <c r="Y11" s="173">
        <v>1</v>
      </c>
      <c r="Z11" s="252" t="s">
        <v>171</v>
      </c>
      <c r="AA11" s="178">
        <v>3</v>
      </c>
      <c r="AB11" s="172"/>
      <c r="AC11" s="254" t="s">
        <v>171</v>
      </c>
      <c r="AD11" s="177"/>
      <c r="AE11" s="172"/>
      <c r="AF11" s="254" t="s">
        <v>171</v>
      </c>
      <c r="AG11" s="177"/>
      <c r="AH11" s="301"/>
      <c r="AI11" s="301"/>
      <c r="AJ11" s="301"/>
      <c r="AK11" s="303"/>
      <c r="AL11" s="305"/>
      <c r="AM11" s="305"/>
      <c r="AN11" s="305"/>
      <c r="AO11" s="309"/>
      <c r="AP11" s="69"/>
    </row>
    <row r="12" spans="1:46" ht="24.75" customHeight="1" x14ac:dyDescent="0.15">
      <c r="A12" s="55"/>
      <c r="B12" s="296">
        <v>4</v>
      </c>
      <c r="C12" s="260" t="s">
        <v>105</v>
      </c>
      <c r="D12" s="285" t="str">
        <f t="shared" si="11"/>
        <v/>
      </c>
      <c r="E12" s="286"/>
      <c r="F12" s="287"/>
      <c r="G12" s="285" t="str">
        <f t="shared" si="13"/>
        <v/>
      </c>
      <c r="H12" s="286"/>
      <c r="I12" s="287"/>
      <c r="J12" s="282" t="str">
        <f t="shared" ref="J12:J16" si="14">IF(COUNT(J13:L13)&lt;2,"",TEXT(J13-L13,"○;●;△"))</f>
        <v>●</v>
      </c>
      <c r="K12" s="283"/>
      <c r="L12" s="284"/>
      <c r="M12" s="316"/>
      <c r="N12" s="322"/>
      <c r="O12" s="323"/>
      <c r="P12" s="285" t="str">
        <f>IF(COUNT(P13:R13)&lt;2,"",TEXT(P13-R13,"○;●;△"))</f>
        <v/>
      </c>
      <c r="Q12" s="286"/>
      <c r="R12" s="287"/>
      <c r="S12" s="288" t="str">
        <f>IF(COUNT(S13:U13)&lt;2,"",TEXT(S13-U13,"○;●;△"))</f>
        <v/>
      </c>
      <c r="T12" s="289"/>
      <c r="U12" s="290"/>
      <c r="V12" s="282" t="str">
        <f t="shared" ref="V12:V16" si="15">IF(COUNT(V13:X13)&lt;2,"",TEXT(V13-X13,"○;●;△"))</f>
        <v>○</v>
      </c>
      <c r="W12" s="283"/>
      <c r="X12" s="284"/>
      <c r="Y12" s="288" t="str">
        <f t="shared" ref="Y12:Y16" si="16">IF(COUNT(Y13:AA13)&lt;2,"",TEXT(Y13-AA13,"○;●;△"))</f>
        <v/>
      </c>
      <c r="Z12" s="289"/>
      <c r="AA12" s="290"/>
      <c r="AB12" s="291" t="str">
        <f t="shared" ref="AB12:AB16" si="17">IF(COUNT(AB13:AD13)&lt;2,"",TEXT(AB13-AD13,"○;●;△"))</f>
        <v/>
      </c>
      <c r="AC12" s="292"/>
      <c r="AD12" s="293"/>
      <c r="AE12" s="288" t="str">
        <f t="shared" ref="AE12:AE16" si="18">IF(COUNT(AE13:AG13)&lt;2,"",TEXT(AE13-AG13,"○;●;△"))</f>
        <v/>
      </c>
      <c r="AF12" s="289"/>
      <c r="AG12" s="290"/>
      <c r="AH12" s="300">
        <f>IF($AO$2="","",COUNTIF(D12:AG12,"○"))</f>
        <v>1</v>
      </c>
      <c r="AI12" s="300">
        <f t="shared" ref="AI12:AI16" si="19">IF(AH12="","",COUNTIF(D12:AG12,"△"))</f>
        <v>0</v>
      </c>
      <c r="AJ12" s="300">
        <f t="shared" ref="AJ12:AJ16" si="20">IF(AH12="","",COUNTIF(D12:AG12,"●"))</f>
        <v>1</v>
      </c>
      <c r="AK12" s="302">
        <f t="shared" ref="AK12:AK16" si="21">IF(AH12="","",AH12*3+AI12)</f>
        <v>3</v>
      </c>
      <c r="AL12" s="304" t="e">
        <f t="shared" ref="AL12:AL16" si="22">IF(AH12="","",D13+G13+J13+M13+P13+S13+V13+Y13+AB13+AE13)</f>
        <v>#VALUE!</v>
      </c>
      <c r="AM12" s="304" t="e">
        <f t="shared" ref="AM12:AM16" si="23">IF(AH12="","",F13+I13+L13+O13+R13+U13+X13+AA13+AD13+AG13)</f>
        <v>#VALUE!</v>
      </c>
      <c r="AN12" s="304" t="e">
        <f t="shared" ref="AN12:AN16" si="24">IF(AH12="","",AL12-AM12)</f>
        <v>#VALUE!</v>
      </c>
      <c r="AO12" s="308"/>
      <c r="AP12" s="69"/>
    </row>
    <row r="13" spans="1:46" ht="24.75" customHeight="1" x14ac:dyDescent="0.15">
      <c r="A13" s="55"/>
      <c r="B13" s="296"/>
      <c r="C13" s="260"/>
      <c r="D13" s="60" t="str">
        <f>IF(O7="","",O7)</f>
        <v/>
      </c>
      <c r="E13" s="253" t="s">
        <v>171</v>
      </c>
      <c r="F13" s="61" t="str">
        <f>IF(M7="","",M7)</f>
        <v/>
      </c>
      <c r="G13" s="60" t="str">
        <f>IF(O9="","",O9)</f>
        <v/>
      </c>
      <c r="H13" s="253" t="s">
        <v>171</v>
      </c>
      <c r="I13" s="61" t="str">
        <f>IF(M9="","",M9)</f>
        <v/>
      </c>
      <c r="J13" s="58">
        <f>IF(O11="","",O11)</f>
        <v>0</v>
      </c>
      <c r="K13" s="252" t="s">
        <v>171</v>
      </c>
      <c r="L13" s="59">
        <f>IF(M11="","",M11)</f>
        <v>1</v>
      </c>
      <c r="M13" s="324"/>
      <c r="N13" s="325"/>
      <c r="O13" s="326"/>
      <c r="P13" s="174"/>
      <c r="Q13" s="253" t="s">
        <v>171</v>
      </c>
      <c r="R13" s="179"/>
      <c r="S13" s="172"/>
      <c r="T13" s="254" t="s">
        <v>171</v>
      </c>
      <c r="U13" s="177"/>
      <c r="V13" s="173">
        <v>2</v>
      </c>
      <c r="W13" s="252" t="s">
        <v>171</v>
      </c>
      <c r="X13" s="178">
        <v>0</v>
      </c>
      <c r="Y13" s="172"/>
      <c r="Z13" s="254" t="s">
        <v>171</v>
      </c>
      <c r="AA13" s="177"/>
      <c r="AB13" s="180"/>
      <c r="AC13" s="255" t="s">
        <v>171</v>
      </c>
      <c r="AD13" s="181"/>
      <c r="AE13" s="172"/>
      <c r="AF13" s="254" t="s">
        <v>171</v>
      </c>
      <c r="AG13" s="177"/>
      <c r="AH13" s="301"/>
      <c r="AI13" s="301"/>
      <c r="AJ13" s="301"/>
      <c r="AK13" s="303"/>
      <c r="AL13" s="305"/>
      <c r="AM13" s="305"/>
      <c r="AN13" s="305"/>
      <c r="AO13" s="309"/>
      <c r="AP13" s="69"/>
    </row>
    <row r="14" spans="1:46" ht="24.75" customHeight="1" x14ac:dyDescent="0.15">
      <c r="A14" s="55"/>
      <c r="B14" s="296">
        <v>5</v>
      </c>
      <c r="C14" s="260" t="s">
        <v>112</v>
      </c>
      <c r="D14" s="288" t="str">
        <f t="shared" ref="D14:D18" si="25">IF(COUNT(D15:F15)&lt;2,"",TEXT(D15-F15,"○;●;△"))</f>
        <v/>
      </c>
      <c r="E14" s="289"/>
      <c r="F14" s="290"/>
      <c r="G14" s="282" t="str">
        <f t="shared" si="13"/>
        <v>○</v>
      </c>
      <c r="H14" s="283"/>
      <c r="I14" s="284"/>
      <c r="J14" s="288" t="str">
        <f t="shared" si="14"/>
        <v/>
      </c>
      <c r="K14" s="289"/>
      <c r="L14" s="290"/>
      <c r="M14" s="285" t="str">
        <f t="shared" ref="M14:M18" si="26">IF(COUNT(M15:O15)&lt;2,"",TEXT(M15-O15,"○;●;△"))</f>
        <v/>
      </c>
      <c r="N14" s="286"/>
      <c r="O14" s="287"/>
      <c r="P14" s="316"/>
      <c r="Q14" s="322"/>
      <c r="R14" s="323"/>
      <c r="S14" s="282" t="str">
        <f>IF(COUNT(S15:U15)&lt;2,"",TEXT(S15-U15,"○;●;△"))</f>
        <v>○</v>
      </c>
      <c r="T14" s="283"/>
      <c r="U14" s="284"/>
      <c r="V14" s="288" t="str">
        <f t="shared" si="15"/>
        <v/>
      </c>
      <c r="W14" s="289"/>
      <c r="X14" s="290"/>
      <c r="Y14" s="285" t="str">
        <f t="shared" si="16"/>
        <v/>
      </c>
      <c r="Z14" s="286"/>
      <c r="AA14" s="287"/>
      <c r="AB14" s="285" t="str">
        <f t="shared" si="17"/>
        <v/>
      </c>
      <c r="AC14" s="286"/>
      <c r="AD14" s="287"/>
      <c r="AE14" s="282" t="str">
        <f t="shared" si="18"/>
        <v>○</v>
      </c>
      <c r="AF14" s="283"/>
      <c r="AG14" s="284"/>
      <c r="AH14" s="300">
        <f>IF($AO$2="","",COUNTIF(D14:AG14,"○"))</f>
        <v>3</v>
      </c>
      <c r="AI14" s="300">
        <f t="shared" si="19"/>
        <v>0</v>
      </c>
      <c r="AJ14" s="300">
        <f t="shared" si="20"/>
        <v>0</v>
      </c>
      <c r="AK14" s="302">
        <f t="shared" si="21"/>
        <v>9</v>
      </c>
      <c r="AL14" s="304" t="e">
        <f t="shared" si="22"/>
        <v>#VALUE!</v>
      </c>
      <c r="AM14" s="304" t="e">
        <f t="shared" si="23"/>
        <v>#VALUE!</v>
      </c>
      <c r="AN14" s="304" t="e">
        <f t="shared" si="24"/>
        <v>#VALUE!</v>
      </c>
      <c r="AO14" s="308"/>
      <c r="AP14" s="69"/>
    </row>
    <row r="15" spans="1:46" ht="24.75" customHeight="1" x14ac:dyDescent="0.15">
      <c r="A15" s="55"/>
      <c r="B15" s="296"/>
      <c r="C15" s="260"/>
      <c r="D15" s="62" t="str">
        <f>IF(R7="","",R7)</f>
        <v/>
      </c>
      <c r="E15" s="254" t="s">
        <v>171</v>
      </c>
      <c r="F15" s="63" t="str">
        <f>IF(P7="","",P7)</f>
        <v/>
      </c>
      <c r="G15" s="58">
        <f>IF(R9="","",R9)</f>
        <v>4</v>
      </c>
      <c r="H15" s="252" t="s">
        <v>171</v>
      </c>
      <c r="I15" s="59">
        <f>IF(P9="","",P9)</f>
        <v>0</v>
      </c>
      <c r="J15" s="62" t="str">
        <f>IF(R11="","",R11)</f>
        <v/>
      </c>
      <c r="K15" s="254" t="s">
        <v>171</v>
      </c>
      <c r="L15" s="63" t="str">
        <f>IF(P11="","",P11)</f>
        <v/>
      </c>
      <c r="M15" s="60" t="str">
        <f>IF(R13="","",R13)</f>
        <v/>
      </c>
      <c r="N15" s="253" t="s">
        <v>171</v>
      </c>
      <c r="O15" s="61" t="str">
        <f>IF(P13="","",P13)</f>
        <v/>
      </c>
      <c r="P15" s="324"/>
      <c r="Q15" s="325"/>
      <c r="R15" s="326"/>
      <c r="S15" s="173">
        <v>6</v>
      </c>
      <c r="T15" s="252" t="s">
        <v>171</v>
      </c>
      <c r="U15" s="178">
        <v>0</v>
      </c>
      <c r="V15" s="172"/>
      <c r="W15" s="254" t="s">
        <v>171</v>
      </c>
      <c r="X15" s="177"/>
      <c r="Y15" s="174"/>
      <c r="Z15" s="253" t="s">
        <v>171</v>
      </c>
      <c r="AA15" s="179"/>
      <c r="AB15" s="174"/>
      <c r="AC15" s="253" t="s">
        <v>171</v>
      </c>
      <c r="AD15" s="179"/>
      <c r="AE15" s="173">
        <v>9</v>
      </c>
      <c r="AF15" s="252" t="s">
        <v>171</v>
      </c>
      <c r="AG15" s="178">
        <v>0</v>
      </c>
      <c r="AH15" s="301"/>
      <c r="AI15" s="301"/>
      <c r="AJ15" s="301"/>
      <c r="AK15" s="303"/>
      <c r="AL15" s="305"/>
      <c r="AM15" s="305"/>
      <c r="AN15" s="305"/>
      <c r="AO15" s="309"/>
      <c r="AP15" s="69"/>
    </row>
    <row r="16" spans="1:46" ht="24.75" customHeight="1" x14ac:dyDescent="0.15">
      <c r="A16" s="55"/>
      <c r="B16" s="296">
        <v>6</v>
      </c>
      <c r="C16" s="260" t="s">
        <v>118</v>
      </c>
      <c r="D16" s="282" t="str">
        <f t="shared" si="25"/>
        <v>●</v>
      </c>
      <c r="E16" s="283"/>
      <c r="F16" s="284"/>
      <c r="G16" s="288" t="str">
        <f t="shared" ref="G16:G20" si="27">IF(COUNT(G17:I17)&lt;2,"",TEXT(G17-I17,"○;●;△"))</f>
        <v/>
      </c>
      <c r="H16" s="289"/>
      <c r="I16" s="290"/>
      <c r="J16" s="285" t="str">
        <f t="shared" si="14"/>
        <v/>
      </c>
      <c r="K16" s="286"/>
      <c r="L16" s="287"/>
      <c r="M16" s="288" t="str">
        <f t="shared" si="26"/>
        <v/>
      </c>
      <c r="N16" s="289"/>
      <c r="O16" s="290"/>
      <c r="P16" s="282" t="str">
        <f t="shared" ref="P16:P20" si="28">IF(COUNT(P17:R17)&lt;2,"",TEXT(P17-R17,"○;●;△"))</f>
        <v>●</v>
      </c>
      <c r="Q16" s="283"/>
      <c r="R16" s="284"/>
      <c r="S16" s="316"/>
      <c r="T16" s="322"/>
      <c r="U16" s="323"/>
      <c r="V16" s="285" t="str">
        <f t="shared" si="15"/>
        <v/>
      </c>
      <c r="W16" s="286"/>
      <c r="X16" s="287"/>
      <c r="Y16" s="288" t="str">
        <f t="shared" si="16"/>
        <v/>
      </c>
      <c r="Z16" s="289"/>
      <c r="AA16" s="290"/>
      <c r="AB16" s="291" t="str">
        <f t="shared" si="17"/>
        <v/>
      </c>
      <c r="AC16" s="292"/>
      <c r="AD16" s="293"/>
      <c r="AE16" s="285" t="str">
        <f t="shared" si="18"/>
        <v/>
      </c>
      <c r="AF16" s="286"/>
      <c r="AG16" s="287"/>
      <c r="AH16" s="300">
        <f>IF($AO$2="","",COUNTIF(D16:AG16,"○"))</f>
        <v>0</v>
      </c>
      <c r="AI16" s="300">
        <f t="shared" si="19"/>
        <v>0</v>
      </c>
      <c r="AJ16" s="300">
        <f t="shared" si="20"/>
        <v>2</v>
      </c>
      <c r="AK16" s="302">
        <f t="shared" si="21"/>
        <v>0</v>
      </c>
      <c r="AL16" s="304" t="e">
        <f t="shared" si="22"/>
        <v>#VALUE!</v>
      </c>
      <c r="AM16" s="304" t="e">
        <f t="shared" si="23"/>
        <v>#VALUE!</v>
      </c>
      <c r="AN16" s="304" t="e">
        <f t="shared" si="24"/>
        <v>#VALUE!</v>
      </c>
      <c r="AO16" s="308"/>
      <c r="AP16" s="69"/>
    </row>
    <row r="17" spans="1:42" ht="24.75" customHeight="1" x14ac:dyDescent="0.15">
      <c r="A17" s="55"/>
      <c r="B17" s="296"/>
      <c r="C17" s="260"/>
      <c r="D17" s="58">
        <f>IF(U7="","",U7)</f>
        <v>2</v>
      </c>
      <c r="E17" s="252" t="s">
        <v>171</v>
      </c>
      <c r="F17" s="59">
        <f>IF(S7="","",S7)</f>
        <v>3</v>
      </c>
      <c r="G17" s="62" t="str">
        <f>IF(U9="","",U9)</f>
        <v/>
      </c>
      <c r="H17" s="254" t="s">
        <v>171</v>
      </c>
      <c r="I17" s="63" t="str">
        <f>IF(S9="","",S9)</f>
        <v/>
      </c>
      <c r="J17" s="60" t="str">
        <f>IF(U11="","",U11)</f>
        <v/>
      </c>
      <c r="K17" s="253" t="s">
        <v>171</v>
      </c>
      <c r="L17" s="61" t="str">
        <f>IF(S11="","",S11)</f>
        <v/>
      </c>
      <c r="M17" s="62" t="str">
        <f>IF(U13="","",U13)</f>
        <v/>
      </c>
      <c r="N17" s="254" t="s">
        <v>171</v>
      </c>
      <c r="O17" s="63" t="str">
        <f>IF(S13="","",S13)</f>
        <v/>
      </c>
      <c r="P17" s="58">
        <f>IF(U15="","",U15)</f>
        <v>0</v>
      </c>
      <c r="Q17" s="252" t="s">
        <v>171</v>
      </c>
      <c r="R17" s="59">
        <f>IF(S15="","",S15)</f>
        <v>6</v>
      </c>
      <c r="S17" s="324"/>
      <c r="T17" s="325"/>
      <c r="U17" s="326"/>
      <c r="V17" s="174"/>
      <c r="W17" s="253" t="s">
        <v>171</v>
      </c>
      <c r="X17" s="179"/>
      <c r="Y17" s="172"/>
      <c r="Z17" s="254" t="s">
        <v>171</v>
      </c>
      <c r="AA17" s="177"/>
      <c r="AB17" s="180"/>
      <c r="AC17" s="255" t="s">
        <v>171</v>
      </c>
      <c r="AD17" s="181"/>
      <c r="AE17" s="174"/>
      <c r="AF17" s="253" t="s">
        <v>171</v>
      </c>
      <c r="AG17" s="179"/>
      <c r="AH17" s="301"/>
      <c r="AI17" s="301"/>
      <c r="AJ17" s="301"/>
      <c r="AK17" s="303"/>
      <c r="AL17" s="305"/>
      <c r="AM17" s="305"/>
      <c r="AN17" s="305"/>
      <c r="AO17" s="309"/>
      <c r="AP17" s="69"/>
    </row>
    <row r="18" spans="1:42" ht="24.75" customHeight="1" x14ac:dyDescent="0.15">
      <c r="A18" s="55"/>
      <c r="B18" s="296">
        <v>7</v>
      </c>
      <c r="C18" s="260" t="s">
        <v>123</v>
      </c>
      <c r="D18" s="288" t="str">
        <f t="shared" si="25"/>
        <v/>
      </c>
      <c r="E18" s="289"/>
      <c r="F18" s="290"/>
      <c r="G18" s="282" t="str">
        <f t="shared" si="27"/>
        <v>△</v>
      </c>
      <c r="H18" s="283"/>
      <c r="I18" s="284"/>
      <c r="J18" s="285" t="str">
        <f t="shared" ref="J18:J22" si="29">IF(COUNT(J19:L19)&lt;2,"",TEXT(J19-L19,"○;●;△"))</f>
        <v/>
      </c>
      <c r="K18" s="286"/>
      <c r="L18" s="287"/>
      <c r="M18" s="282" t="str">
        <f t="shared" si="26"/>
        <v>●</v>
      </c>
      <c r="N18" s="283"/>
      <c r="O18" s="284"/>
      <c r="P18" s="288" t="str">
        <f t="shared" si="28"/>
        <v/>
      </c>
      <c r="Q18" s="289"/>
      <c r="R18" s="290"/>
      <c r="S18" s="285" t="str">
        <f t="shared" ref="S18:S22" si="30">IF(COUNT(S19:U19)&lt;2,"",TEXT(S19-U19,"○;●;△"))</f>
        <v/>
      </c>
      <c r="T18" s="286"/>
      <c r="U18" s="287"/>
      <c r="V18" s="327"/>
      <c r="W18" s="328"/>
      <c r="X18" s="329"/>
      <c r="Y18" s="282" t="str">
        <f>IF(COUNT(Y19:AA19)&lt;2,"",TEXT(Y19-AA19,"○;●;△"))</f>
        <v>●</v>
      </c>
      <c r="Z18" s="283"/>
      <c r="AA18" s="284"/>
      <c r="AB18" s="288" t="str">
        <f>IF(COUNT(AB19:AD19)&lt;2,"",TEXT(AB19-AD19,"○;●;△"))</f>
        <v/>
      </c>
      <c r="AC18" s="289"/>
      <c r="AD18" s="290"/>
      <c r="AE18" s="285" t="str">
        <f t="shared" ref="AE18:AE22" si="31">IF(COUNT(AE19:AG19)&lt;2,"",TEXT(AE19-AG19,"○;●;△"))</f>
        <v/>
      </c>
      <c r="AF18" s="286"/>
      <c r="AG18" s="287"/>
      <c r="AH18" s="300">
        <f>IF($AO$2="","",COUNTIF(D18:AG18,"○"))</f>
        <v>0</v>
      </c>
      <c r="AI18" s="300">
        <f t="shared" ref="AI18:AI22" si="32">IF(AH18="","",COUNTIF(D18:AG18,"△"))</f>
        <v>1</v>
      </c>
      <c r="AJ18" s="300">
        <f t="shared" ref="AJ18:AJ22" si="33">IF(AH18="","",COUNTIF(D18:AG18,"●"))</f>
        <v>2</v>
      </c>
      <c r="AK18" s="302">
        <f t="shared" ref="AK18:AK22" si="34">IF(AH18="","",AH18*3+AI18)</f>
        <v>1</v>
      </c>
      <c r="AL18" s="304" t="e">
        <f t="shared" ref="AL18:AL20" si="35">IF(AH18="","",D19+G19+J19+M19+P19+S19+V19+Y19+AB19+AE19)</f>
        <v>#VALUE!</v>
      </c>
      <c r="AM18" s="304" t="e">
        <f t="shared" ref="AM18:AM22" si="36">IF(AH18="","",F19+I19+L19+O19+R19+U19+X19+AA19+AD19+AG19)</f>
        <v>#VALUE!</v>
      </c>
      <c r="AN18" s="304" t="e">
        <f t="shared" ref="AN18:AN22" si="37">IF(AH18="","",AL18-AM18)</f>
        <v>#VALUE!</v>
      </c>
      <c r="AO18" s="308"/>
      <c r="AP18" s="69"/>
    </row>
    <row r="19" spans="1:42" ht="24.75" customHeight="1" x14ac:dyDescent="0.15">
      <c r="A19" s="55"/>
      <c r="B19" s="296"/>
      <c r="C19" s="260"/>
      <c r="D19" s="62" t="str">
        <f>IF(X7="","",X7)</f>
        <v/>
      </c>
      <c r="E19" s="254" t="s">
        <v>171</v>
      </c>
      <c r="F19" s="63" t="str">
        <f>IF(V7="","",V7)</f>
        <v/>
      </c>
      <c r="G19" s="58">
        <f>IF(X9="","",X9)</f>
        <v>0</v>
      </c>
      <c r="H19" s="252" t="s">
        <v>171</v>
      </c>
      <c r="I19" s="59">
        <f>IF(V9="","",V9)</f>
        <v>0</v>
      </c>
      <c r="J19" s="60" t="str">
        <f>IF(X11="","",X11)</f>
        <v/>
      </c>
      <c r="K19" s="253" t="s">
        <v>171</v>
      </c>
      <c r="L19" s="61" t="str">
        <f>IF(V11="","",V11)</f>
        <v/>
      </c>
      <c r="M19" s="58">
        <f>IF(X13="","",X13)</f>
        <v>0</v>
      </c>
      <c r="N19" s="252" t="s">
        <v>171</v>
      </c>
      <c r="O19" s="59">
        <f>IF(V13="","",V13)</f>
        <v>2</v>
      </c>
      <c r="P19" s="62" t="str">
        <f>IF(X15="","",X15)</f>
        <v/>
      </c>
      <c r="Q19" s="254" t="s">
        <v>171</v>
      </c>
      <c r="R19" s="63" t="str">
        <f>IF(V15="","",V15)</f>
        <v/>
      </c>
      <c r="S19" s="60" t="str">
        <f>IF(X17="","",X17)</f>
        <v/>
      </c>
      <c r="T19" s="253" t="s">
        <v>171</v>
      </c>
      <c r="U19" s="61" t="str">
        <f>IF(V17="","",V17)</f>
        <v/>
      </c>
      <c r="V19" s="330"/>
      <c r="W19" s="331"/>
      <c r="X19" s="332"/>
      <c r="Y19" s="173">
        <v>0</v>
      </c>
      <c r="Z19" s="252" t="s">
        <v>171</v>
      </c>
      <c r="AA19" s="178">
        <v>1</v>
      </c>
      <c r="AB19" s="172"/>
      <c r="AC19" s="254" t="s">
        <v>171</v>
      </c>
      <c r="AD19" s="177"/>
      <c r="AE19" s="174"/>
      <c r="AF19" s="253" t="s">
        <v>171</v>
      </c>
      <c r="AG19" s="179"/>
      <c r="AH19" s="301"/>
      <c r="AI19" s="301"/>
      <c r="AJ19" s="301"/>
      <c r="AK19" s="303"/>
      <c r="AL19" s="305"/>
      <c r="AM19" s="305"/>
      <c r="AN19" s="305"/>
      <c r="AO19" s="309"/>
      <c r="AP19" s="69"/>
    </row>
    <row r="20" spans="1:42" ht="24.75" customHeight="1" x14ac:dyDescent="0.15">
      <c r="A20" s="55"/>
      <c r="B20" s="296">
        <v>8</v>
      </c>
      <c r="C20" s="260" t="s">
        <v>127</v>
      </c>
      <c r="D20" s="285" t="str">
        <f t="shared" ref="D20:D24" si="38">IF(COUNT(D21:F21)&lt;2,"",TEXT(D21-F21,"○;●;△"))</f>
        <v/>
      </c>
      <c r="E20" s="286"/>
      <c r="F20" s="287"/>
      <c r="G20" s="288" t="str">
        <f t="shared" si="27"/>
        <v/>
      </c>
      <c r="H20" s="289"/>
      <c r="I20" s="290"/>
      <c r="J20" s="282" t="str">
        <f t="shared" si="29"/>
        <v>○</v>
      </c>
      <c r="K20" s="283"/>
      <c r="L20" s="284"/>
      <c r="M20" s="288" t="str">
        <f t="shared" ref="M20:M24" si="39">IF(COUNT(M21:O21)&lt;2,"",TEXT(M21-O21,"○;●;△"))</f>
        <v/>
      </c>
      <c r="N20" s="289"/>
      <c r="O20" s="290"/>
      <c r="P20" s="285" t="str">
        <f t="shared" si="28"/>
        <v/>
      </c>
      <c r="Q20" s="286"/>
      <c r="R20" s="287"/>
      <c r="S20" s="288" t="str">
        <f t="shared" si="30"/>
        <v/>
      </c>
      <c r="T20" s="289"/>
      <c r="U20" s="290"/>
      <c r="V20" s="282" t="str">
        <f t="shared" ref="V20:V24" si="40">IF(COUNT(V21:X21)&lt;2,"",TEXT(V21-X21,"○;●;△"))</f>
        <v>○</v>
      </c>
      <c r="W20" s="283"/>
      <c r="X20" s="284"/>
      <c r="Y20" s="316"/>
      <c r="Z20" s="322"/>
      <c r="AA20" s="323"/>
      <c r="AB20" s="285" t="str">
        <f>IF(COUNT(AB21:AD21)&lt;2,"",TEXT(AB21-AD21,"○;●;△"))</f>
        <v/>
      </c>
      <c r="AC20" s="286"/>
      <c r="AD20" s="287"/>
      <c r="AE20" s="282" t="str">
        <f t="shared" si="31"/>
        <v>○</v>
      </c>
      <c r="AF20" s="283"/>
      <c r="AG20" s="284"/>
      <c r="AH20" s="300">
        <f>IF($AO$2="","",COUNTIF(D20:AG20,"○"))</f>
        <v>3</v>
      </c>
      <c r="AI20" s="300">
        <f t="shared" si="32"/>
        <v>0</v>
      </c>
      <c r="AJ20" s="300">
        <f t="shared" si="33"/>
        <v>0</v>
      </c>
      <c r="AK20" s="302">
        <f t="shared" si="34"/>
        <v>9</v>
      </c>
      <c r="AL20" s="304" t="e">
        <f t="shared" si="35"/>
        <v>#VALUE!</v>
      </c>
      <c r="AM20" s="304" t="e">
        <f t="shared" si="36"/>
        <v>#VALUE!</v>
      </c>
      <c r="AN20" s="304" t="e">
        <f t="shared" si="37"/>
        <v>#VALUE!</v>
      </c>
      <c r="AO20" s="308"/>
      <c r="AP20" s="69"/>
    </row>
    <row r="21" spans="1:42" ht="24.75" customHeight="1" x14ac:dyDescent="0.15">
      <c r="A21" s="55"/>
      <c r="B21" s="296"/>
      <c r="C21" s="260"/>
      <c r="D21" s="60" t="str">
        <f>IF(AA7="","",AA7)</f>
        <v/>
      </c>
      <c r="E21" s="253" t="s">
        <v>171</v>
      </c>
      <c r="F21" s="61" t="str">
        <f>IF(Y7="","",Y7)</f>
        <v/>
      </c>
      <c r="G21" s="62" t="str">
        <f>IF(AA9="","",AA9)</f>
        <v/>
      </c>
      <c r="H21" s="254" t="s">
        <v>171</v>
      </c>
      <c r="I21" s="63" t="str">
        <f>IF(Y9="","",Y9)</f>
        <v/>
      </c>
      <c r="J21" s="58">
        <f>IF(AA11="","",AA11)</f>
        <v>3</v>
      </c>
      <c r="K21" s="252" t="s">
        <v>171</v>
      </c>
      <c r="L21" s="59">
        <f>IF(Y11="","",Y11)</f>
        <v>1</v>
      </c>
      <c r="M21" s="62" t="str">
        <f>IF(AA13="","",AA13)</f>
        <v/>
      </c>
      <c r="N21" s="254" t="s">
        <v>171</v>
      </c>
      <c r="O21" s="63" t="str">
        <f>IF(Y13="","",Y13)</f>
        <v/>
      </c>
      <c r="P21" s="60" t="str">
        <f>IF(AA15="","",AA15)</f>
        <v/>
      </c>
      <c r="Q21" s="253" t="s">
        <v>171</v>
      </c>
      <c r="R21" s="61" t="str">
        <f>IF(Y15="","",Y15)</f>
        <v/>
      </c>
      <c r="S21" s="62" t="str">
        <f>IF(AA17="","",AA17)</f>
        <v/>
      </c>
      <c r="T21" s="254" t="s">
        <v>171</v>
      </c>
      <c r="U21" s="63" t="str">
        <f>IF(Y17="","",Y17)</f>
        <v/>
      </c>
      <c r="V21" s="58">
        <f>IF(AA19="","",AA19)</f>
        <v>1</v>
      </c>
      <c r="W21" s="252" t="s">
        <v>171</v>
      </c>
      <c r="X21" s="59">
        <f>IF(Y19="","",Y19)</f>
        <v>0</v>
      </c>
      <c r="Y21" s="324"/>
      <c r="Z21" s="325"/>
      <c r="AA21" s="326"/>
      <c r="AB21" s="66"/>
      <c r="AC21" s="253" t="s">
        <v>171</v>
      </c>
      <c r="AD21" s="67"/>
      <c r="AE21" s="57">
        <v>13</v>
      </c>
      <c r="AF21" s="252" t="s">
        <v>171</v>
      </c>
      <c r="AG21" s="65">
        <v>1</v>
      </c>
      <c r="AH21" s="301"/>
      <c r="AI21" s="301"/>
      <c r="AJ21" s="301"/>
      <c r="AK21" s="303"/>
      <c r="AL21" s="305"/>
      <c r="AM21" s="305"/>
      <c r="AN21" s="305"/>
      <c r="AO21" s="309"/>
      <c r="AP21" s="69"/>
    </row>
    <row r="22" spans="1:42" ht="24.75" customHeight="1" x14ac:dyDescent="0.15">
      <c r="A22" s="55"/>
      <c r="B22" s="296">
        <v>9</v>
      </c>
      <c r="C22" s="260" t="s">
        <v>130</v>
      </c>
      <c r="D22" s="288" t="str">
        <f t="shared" si="38"/>
        <v/>
      </c>
      <c r="E22" s="289"/>
      <c r="F22" s="290"/>
      <c r="G22" s="285" t="str">
        <f>IF(COUNT(G23:I23)&lt;2,"",TEXT(G23-I23,"○;●;△"))</f>
        <v/>
      </c>
      <c r="H22" s="286"/>
      <c r="I22" s="287"/>
      <c r="J22" s="288" t="str">
        <f t="shared" si="29"/>
        <v/>
      </c>
      <c r="K22" s="289"/>
      <c r="L22" s="290"/>
      <c r="M22" s="291" t="str">
        <f t="shared" si="39"/>
        <v/>
      </c>
      <c r="N22" s="292"/>
      <c r="O22" s="293"/>
      <c r="P22" s="285" t="str">
        <f>IF(COUNT(P23:R23)&lt;2,"",TEXT(P23-R23,"○;●;△"))</f>
        <v/>
      </c>
      <c r="Q22" s="286"/>
      <c r="R22" s="287"/>
      <c r="S22" s="291" t="str">
        <f t="shared" si="30"/>
        <v/>
      </c>
      <c r="T22" s="292"/>
      <c r="U22" s="293"/>
      <c r="V22" s="288" t="str">
        <f t="shared" si="40"/>
        <v/>
      </c>
      <c r="W22" s="289"/>
      <c r="X22" s="290"/>
      <c r="Y22" s="285" t="str">
        <f>IF(COUNT(Y23:AA23)&lt;2,"",TEXT(Y23-AA23,"○;●;△"))</f>
        <v/>
      </c>
      <c r="Z22" s="286"/>
      <c r="AA22" s="287"/>
      <c r="AB22" s="316"/>
      <c r="AC22" s="322"/>
      <c r="AD22" s="323"/>
      <c r="AE22" s="291" t="str">
        <f t="shared" si="31"/>
        <v/>
      </c>
      <c r="AF22" s="292"/>
      <c r="AG22" s="293"/>
      <c r="AH22" s="300">
        <f>IF($AO$2="","",COUNTIF(D22:AG22,"○"))</f>
        <v>0</v>
      </c>
      <c r="AI22" s="300">
        <f t="shared" si="32"/>
        <v>0</v>
      </c>
      <c r="AJ22" s="300">
        <f t="shared" si="33"/>
        <v>0</v>
      </c>
      <c r="AK22" s="302">
        <f t="shared" si="34"/>
        <v>0</v>
      </c>
      <c r="AL22" s="304" t="e">
        <f>IF(AH22="","",D23+G23+J23+M23+P23+S23+V23+Y23+AB23+AE23)</f>
        <v>#VALUE!</v>
      </c>
      <c r="AM22" s="304" t="e">
        <f t="shared" si="36"/>
        <v>#VALUE!</v>
      </c>
      <c r="AN22" s="304" t="e">
        <f t="shared" si="37"/>
        <v>#VALUE!</v>
      </c>
      <c r="AO22" s="308"/>
      <c r="AP22" s="69"/>
    </row>
    <row r="23" spans="1:42" ht="24.75" customHeight="1" x14ac:dyDescent="0.15">
      <c r="A23" s="55"/>
      <c r="B23" s="296"/>
      <c r="C23" s="260"/>
      <c r="D23" s="62" t="str">
        <f>IF(AD7="","",AD7)</f>
        <v/>
      </c>
      <c r="E23" s="254" t="s">
        <v>171</v>
      </c>
      <c r="F23" s="63" t="str">
        <f>IF(AB7="","",AB7)</f>
        <v/>
      </c>
      <c r="G23" s="60" t="str">
        <f>IF(AD9="","",AD9)</f>
        <v/>
      </c>
      <c r="H23" s="253" t="s">
        <v>171</v>
      </c>
      <c r="I23" s="61" t="str">
        <f>IF(AB9="","",AB9)</f>
        <v/>
      </c>
      <c r="J23" s="62" t="str">
        <f>IF(AD11="","",AD11)</f>
        <v/>
      </c>
      <c r="K23" s="254" t="s">
        <v>171</v>
      </c>
      <c r="L23" s="63" t="str">
        <f>IF(AB11="","",AB11)</f>
        <v/>
      </c>
      <c r="M23" s="175"/>
      <c r="N23" s="255" t="s">
        <v>171</v>
      </c>
      <c r="O23" s="176"/>
      <c r="P23" s="60"/>
      <c r="Q23" s="253" t="s">
        <v>171</v>
      </c>
      <c r="R23" s="61">
        <v>0</v>
      </c>
      <c r="S23" s="175"/>
      <c r="T23" s="255" t="s">
        <v>171</v>
      </c>
      <c r="U23" s="176"/>
      <c r="V23" s="62" t="str">
        <f>IF(AD19="","",AD19)</f>
        <v/>
      </c>
      <c r="W23" s="254" t="s">
        <v>171</v>
      </c>
      <c r="X23" s="63" t="str">
        <f>IF(AB19="","",AB19)</f>
        <v/>
      </c>
      <c r="Y23" s="60" t="str">
        <f>IF(AD21="","",AD21)</f>
        <v/>
      </c>
      <c r="Z23" s="253" t="s">
        <v>171</v>
      </c>
      <c r="AA23" s="61" t="str">
        <f>IF(AB21="","",AB21)</f>
        <v/>
      </c>
      <c r="AB23" s="324"/>
      <c r="AC23" s="325"/>
      <c r="AD23" s="326"/>
      <c r="AE23" s="182"/>
      <c r="AF23" s="255" t="s">
        <v>171</v>
      </c>
      <c r="AG23" s="183"/>
      <c r="AH23" s="301"/>
      <c r="AI23" s="301"/>
      <c r="AJ23" s="301"/>
      <c r="AK23" s="303"/>
      <c r="AL23" s="305"/>
      <c r="AM23" s="305"/>
      <c r="AN23" s="305"/>
      <c r="AO23" s="309"/>
      <c r="AP23" s="69"/>
    </row>
    <row r="24" spans="1:42" ht="24.75" customHeight="1" x14ac:dyDescent="0.15">
      <c r="A24" s="55"/>
      <c r="B24" s="296">
        <v>10</v>
      </c>
      <c r="C24" s="260" t="s">
        <v>132</v>
      </c>
      <c r="D24" s="285" t="str">
        <f t="shared" si="38"/>
        <v/>
      </c>
      <c r="E24" s="286"/>
      <c r="F24" s="287"/>
      <c r="G24" s="288" t="str">
        <f>IF(COUNT(G25:I25)&lt;2,"",TEXT(G25-I25,"○;●;△"))</f>
        <v/>
      </c>
      <c r="H24" s="289"/>
      <c r="I24" s="290"/>
      <c r="J24" s="288" t="str">
        <f>IF(COUNT(J25:L25)&lt;2,"",TEXT(J25-L25,"○;●;△"))</f>
        <v/>
      </c>
      <c r="K24" s="289"/>
      <c r="L24" s="290"/>
      <c r="M24" s="288" t="str">
        <f t="shared" si="39"/>
        <v/>
      </c>
      <c r="N24" s="289"/>
      <c r="O24" s="290"/>
      <c r="P24" s="282" t="str">
        <f>IF(COUNT(P25:R25)&lt;2,"",TEXT(P25-R25,"○;●;△"))</f>
        <v>●</v>
      </c>
      <c r="Q24" s="283"/>
      <c r="R24" s="284"/>
      <c r="S24" s="285" t="str">
        <f>IF(COUNT(S25:U25)&lt;2,"",TEXT(S25-U25,"○;●;△"))</f>
        <v/>
      </c>
      <c r="T24" s="286"/>
      <c r="U24" s="287"/>
      <c r="V24" s="285" t="str">
        <f t="shared" si="40"/>
        <v/>
      </c>
      <c r="W24" s="286"/>
      <c r="X24" s="287"/>
      <c r="Y24" s="282" t="str">
        <f>IF(COUNT(Y25:AA25)&lt;2,"",TEXT(Y25-AA25,"○;●;△"))</f>
        <v>●</v>
      </c>
      <c r="Z24" s="283"/>
      <c r="AA24" s="284"/>
      <c r="AB24" s="291" t="str">
        <f>IF(COUNT(AB25:AD25)&lt;2,"",TEXT(AB25-AD25,"○;●;△"))</f>
        <v/>
      </c>
      <c r="AC24" s="292"/>
      <c r="AD24" s="293"/>
      <c r="AE24" s="316"/>
      <c r="AF24" s="322"/>
      <c r="AG24" s="323"/>
      <c r="AH24" s="300">
        <f>IF($AO$2="","",COUNTIF(D24:AG24,"○"))</f>
        <v>0</v>
      </c>
      <c r="AI24" s="300">
        <f>IF(AH24="","",COUNTIF(D24:AG24,"△"))</f>
        <v>0</v>
      </c>
      <c r="AJ24" s="300">
        <f>IF(AH24="","",COUNTIF(D24:AG24,"●"))</f>
        <v>2</v>
      </c>
      <c r="AK24" s="302">
        <f>IF(AH24="","",AH24*3+AI24)</f>
        <v>0</v>
      </c>
      <c r="AL24" s="304" t="e">
        <f>IF(AH24="","",D25+G25+J25+M25+P25+S25+V25+Y25+AB25+AE25)</f>
        <v>#VALUE!</v>
      </c>
      <c r="AM24" s="304" t="e">
        <f>IF(AH24="","",F25+I25+L25+O25+R25+U25+X25+AA25+AD25+AG25)</f>
        <v>#VALUE!</v>
      </c>
      <c r="AN24" s="304" t="e">
        <f>IF(AH24="","",AL24-AM24)</f>
        <v>#VALUE!</v>
      </c>
      <c r="AO24" s="308"/>
      <c r="AP24" s="69"/>
    </row>
    <row r="25" spans="1:42" ht="24.75" customHeight="1" x14ac:dyDescent="0.15">
      <c r="A25" s="55"/>
      <c r="B25" s="296"/>
      <c r="C25" s="260"/>
      <c r="D25" s="60" t="str">
        <f>IF(AG7="","",AG7)</f>
        <v/>
      </c>
      <c r="E25" s="253" t="s">
        <v>171</v>
      </c>
      <c r="F25" s="61" t="str">
        <f>IF(AE7="","",AE7)</f>
        <v/>
      </c>
      <c r="G25" s="62" t="str">
        <f>IF(AG9="","",AG9)</f>
        <v/>
      </c>
      <c r="H25" s="254" t="s">
        <v>171</v>
      </c>
      <c r="I25" s="63" t="str">
        <f>IF(AE9="","",AE9)</f>
        <v/>
      </c>
      <c r="J25" s="62" t="str">
        <f>IF(AG11="","",AG11)</f>
        <v/>
      </c>
      <c r="K25" s="254" t="s">
        <v>171</v>
      </c>
      <c r="L25" s="63" t="str">
        <f>IF(AE11="","",AE11)</f>
        <v/>
      </c>
      <c r="M25" s="62" t="str">
        <f>IF(AG13="","",AG13)</f>
        <v/>
      </c>
      <c r="N25" s="254" t="s">
        <v>171</v>
      </c>
      <c r="O25" s="63" t="str">
        <f>IF(AE13="","",AE13)</f>
        <v/>
      </c>
      <c r="P25" s="58">
        <f>IF(AG15="","",AG15)</f>
        <v>0</v>
      </c>
      <c r="Q25" s="252" t="s">
        <v>171</v>
      </c>
      <c r="R25" s="59">
        <f>IF(AE15="","",AE15)</f>
        <v>9</v>
      </c>
      <c r="S25" s="60" t="str">
        <f>IF(AG17="","",AG17)</f>
        <v/>
      </c>
      <c r="T25" s="253" t="s">
        <v>171</v>
      </c>
      <c r="U25" s="61" t="str">
        <f>IF(AE17="","",AE17)</f>
        <v/>
      </c>
      <c r="V25" s="60" t="str">
        <f>IF(AG19="","",AG19)</f>
        <v/>
      </c>
      <c r="W25" s="253" t="s">
        <v>171</v>
      </c>
      <c r="X25" s="61" t="str">
        <f>IF(AE19="","",AE19)</f>
        <v/>
      </c>
      <c r="Y25" s="58">
        <f>IF(AG21="","",AG21)</f>
        <v>1</v>
      </c>
      <c r="Z25" s="252" t="s">
        <v>171</v>
      </c>
      <c r="AA25" s="59">
        <f>IF(AE21="","",AE21)</f>
        <v>13</v>
      </c>
      <c r="AB25" s="175" t="str">
        <f>IF(AG23="","",AG23)</f>
        <v/>
      </c>
      <c r="AC25" s="255" t="s">
        <v>171</v>
      </c>
      <c r="AD25" s="176" t="str">
        <f>IF(AE23="","",AE23)</f>
        <v/>
      </c>
      <c r="AE25" s="324"/>
      <c r="AF25" s="325"/>
      <c r="AG25" s="326"/>
      <c r="AH25" s="301"/>
      <c r="AI25" s="301"/>
      <c r="AJ25" s="301"/>
      <c r="AK25" s="303"/>
      <c r="AL25" s="305"/>
      <c r="AM25" s="305"/>
      <c r="AN25" s="305"/>
      <c r="AO25" s="309"/>
      <c r="AP25" s="69"/>
    </row>
    <row r="26" spans="1:42" ht="21" customHeight="1" x14ac:dyDescent="0.15">
      <c r="A26" s="55"/>
      <c r="B26" s="53"/>
      <c r="C26" s="55"/>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69"/>
      <c r="AI26" s="69"/>
      <c r="AJ26" s="69"/>
      <c r="AK26" s="69"/>
      <c r="AL26" s="69"/>
      <c r="AM26" s="69"/>
      <c r="AN26" s="69"/>
      <c r="AO26" s="74"/>
      <c r="AP26" s="74"/>
    </row>
    <row r="27" spans="1:42" ht="21" customHeight="1" x14ac:dyDescent="0.15">
      <c r="A27" s="52"/>
      <c r="B27" s="53"/>
      <c r="C27" s="53"/>
      <c r="D27" s="64"/>
      <c r="E27" s="56"/>
      <c r="F27" s="56"/>
      <c r="G27" s="56"/>
      <c r="H27" s="56"/>
      <c r="I27" s="56"/>
      <c r="J27" s="56"/>
      <c r="K27" s="56"/>
      <c r="L27" s="56"/>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52"/>
    </row>
    <row r="28" spans="1:42" ht="13.5" customHeight="1" x14ac:dyDescent="0.15">
      <c r="A28" s="52"/>
      <c r="B28" s="53"/>
      <c r="C28" s="53"/>
      <c r="D28" s="56"/>
      <c r="E28" s="56"/>
      <c r="F28" s="56"/>
      <c r="G28" s="56"/>
      <c r="H28" s="56"/>
      <c r="I28" s="56"/>
      <c r="J28" s="56"/>
      <c r="K28" s="56"/>
      <c r="L28" s="56"/>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52"/>
    </row>
    <row r="29" spans="1:42" x14ac:dyDescent="0.15">
      <c r="A29" s="52"/>
      <c r="B29" s="53"/>
      <c r="C29" s="53"/>
      <c r="D29" s="52"/>
      <c r="E29" s="52"/>
      <c r="F29" s="52"/>
      <c r="G29" s="52"/>
      <c r="H29" s="52"/>
      <c r="I29" s="52"/>
      <c r="J29" s="52"/>
      <c r="K29" s="52"/>
      <c r="L29" s="52"/>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52"/>
    </row>
    <row r="30" spans="1:42" x14ac:dyDescent="0.15">
      <c r="A30" s="52"/>
      <c r="B30" s="53"/>
      <c r="C30" s="56"/>
      <c r="D30" s="52"/>
      <c r="E30" s="52"/>
      <c r="F30" s="52"/>
      <c r="G30" s="52"/>
      <c r="H30" s="52"/>
      <c r="I30" s="52"/>
      <c r="J30" s="52"/>
      <c r="K30" s="52"/>
      <c r="L30" s="52"/>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52"/>
    </row>
    <row r="31" spans="1:42" x14ac:dyDescent="0.15">
      <c r="A31" s="52"/>
      <c r="B31" s="53"/>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row>
    <row r="32" spans="1:42" x14ac:dyDescent="0.15">
      <c r="A32" s="52"/>
      <c r="B32" s="53"/>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row>
  </sheetData>
  <mergeCells count="220">
    <mergeCell ref="AO22:AO23"/>
    <mergeCell ref="AO24:AO25"/>
    <mergeCell ref="D4:F5"/>
    <mergeCell ref="G4:I5"/>
    <mergeCell ref="J4:L5"/>
    <mergeCell ref="M4:O5"/>
    <mergeCell ref="P4:R5"/>
    <mergeCell ref="S4:U5"/>
    <mergeCell ref="V4:X5"/>
    <mergeCell ref="Y4:AA5"/>
    <mergeCell ref="AB4:AD5"/>
    <mergeCell ref="AE4:AG5"/>
    <mergeCell ref="D6:F7"/>
    <mergeCell ref="G8:I9"/>
    <mergeCell ref="J10:L11"/>
    <mergeCell ref="M12:O13"/>
    <mergeCell ref="P14:R15"/>
    <mergeCell ref="S16:U17"/>
    <mergeCell ref="V18:X19"/>
    <mergeCell ref="Y20:AA21"/>
    <mergeCell ref="AB22:AD23"/>
    <mergeCell ref="AE24:AG25"/>
    <mergeCell ref="AO4:AO5"/>
    <mergeCell ref="AO6:AO7"/>
    <mergeCell ref="AO8:AO9"/>
    <mergeCell ref="AO10:AO11"/>
    <mergeCell ref="AO12:AO13"/>
    <mergeCell ref="AO14:AO15"/>
    <mergeCell ref="AO16:AO17"/>
    <mergeCell ref="AO18:AO19"/>
    <mergeCell ref="AO20:AO21"/>
    <mergeCell ref="AM22:AM23"/>
    <mergeCell ref="AM24:AM25"/>
    <mergeCell ref="AN6:AN7"/>
    <mergeCell ref="AN8:AN9"/>
    <mergeCell ref="AN10:AN11"/>
    <mergeCell ref="AN12:AN13"/>
    <mergeCell ref="AN14:AN15"/>
    <mergeCell ref="AN16:AN17"/>
    <mergeCell ref="AN18:AN19"/>
    <mergeCell ref="AN20:AN21"/>
    <mergeCell ref="AN22:AN23"/>
    <mergeCell ref="AN24:AN25"/>
    <mergeCell ref="AM4:AM5"/>
    <mergeCell ref="AM6:AM7"/>
    <mergeCell ref="AM8:AM9"/>
    <mergeCell ref="AM10:AM11"/>
    <mergeCell ref="AM12:AM13"/>
    <mergeCell ref="AM14:AM15"/>
    <mergeCell ref="AM16:AM17"/>
    <mergeCell ref="AM18:AM19"/>
    <mergeCell ref="AM20:AM21"/>
    <mergeCell ref="AK22:AK23"/>
    <mergeCell ref="AK24:AK25"/>
    <mergeCell ref="AL4:AL5"/>
    <mergeCell ref="AL6:AL7"/>
    <mergeCell ref="AL8:AL9"/>
    <mergeCell ref="AL10:AL11"/>
    <mergeCell ref="AL12:AL13"/>
    <mergeCell ref="AL14:AL15"/>
    <mergeCell ref="AL16:AL17"/>
    <mergeCell ref="AL18:AL19"/>
    <mergeCell ref="AL20:AL21"/>
    <mergeCell ref="AL22:AL23"/>
    <mergeCell ref="AL24:AL25"/>
    <mergeCell ref="AK4:AK5"/>
    <mergeCell ref="AK6:AK7"/>
    <mergeCell ref="AK8:AK9"/>
    <mergeCell ref="AK10:AK11"/>
    <mergeCell ref="AK12:AK13"/>
    <mergeCell ref="AK14:AK15"/>
    <mergeCell ref="AK16:AK17"/>
    <mergeCell ref="AK18:AK19"/>
    <mergeCell ref="AK20:AK21"/>
    <mergeCell ref="AJ8:AJ9"/>
    <mergeCell ref="AJ10:AJ11"/>
    <mergeCell ref="AJ12:AJ13"/>
    <mergeCell ref="AJ14:AJ15"/>
    <mergeCell ref="AJ16:AJ17"/>
    <mergeCell ref="AJ18:AJ19"/>
    <mergeCell ref="AJ20:AJ21"/>
    <mergeCell ref="AJ22:AJ23"/>
    <mergeCell ref="AJ24:AJ25"/>
    <mergeCell ref="AI8:AI9"/>
    <mergeCell ref="AI10:AI11"/>
    <mergeCell ref="AI12:AI13"/>
    <mergeCell ref="AI14:AI15"/>
    <mergeCell ref="AI16:AI17"/>
    <mergeCell ref="AI18:AI19"/>
    <mergeCell ref="AI20:AI21"/>
    <mergeCell ref="AI22:AI23"/>
    <mergeCell ref="AI24:AI25"/>
    <mergeCell ref="AH8:AH9"/>
    <mergeCell ref="AH10:AH11"/>
    <mergeCell ref="AH12:AH13"/>
    <mergeCell ref="AH14:AH15"/>
    <mergeCell ref="AH16:AH17"/>
    <mergeCell ref="AH18:AH19"/>
    <mergeCell ref="AH20:AH21"/>
    <mergeCell ref="AH22:AH23"/>
    <mergeCell ref="AH24:AH25"/>
    <mergeCell ref="B22:B23"/>
    <mergeCell ref="B24:B25"/>
    <mergeCell ref="C4:C5"/>
    <mergeCell ref="C6:C7"/>
    <mergeCell ref="C8:C9"/>
    <mergeCell ref="C10:C11"/>
    <mergeCell ref="C12:C13"/>
    <mergeCell ref="C14:C15"/>
    <mergeCell ref="C16:C17"/>
    <mergeCell ref="C18:C19"/>
    <mergeCell ref="C20:C21"/>
    <mergeCell ref="C22:C23"/>
    <mergeCell ref="C24:C25"/>
    <mergeCell ref="B4:B5"/>
    <mergeCell ref="B6:B7"/>
    <mergeCell ref="B8:B9"/>
    <mergeCell ref="B10:B11"/>
    <mergeCell ref="B12:B13"/>
    <mergeCell ref="B14:B15"/>
    <mergeCell ref="B16:B17"/>
    <mergeCell ref="B18:B19"/>
    <mergeCell ref="B20:B21"/>
    <mergeCell ref="D24:F24"/>
    <mergeCell ref="G24:I24"/>
    <mergeCell ref="J24:L24"/>
    <mergeCell ref="M24:O24"/>
    <mergeCell ref="P24:R24"/>
    <mergeCell ref="S24:U24"/>
    <mergeCell ref="V24:X24"/>
    <mergeCell ref="Y24:AA24"/>
    <mergeCell ref="AB24:AD24"/>
    <mergeCell ref="D22:F22"/>
    <mergeCell ref="G22:I22"/>
    <mergeCell ref="J22:L22"/>
    <mergeCell ref="M22:O22"/>
    <mergeCell ref="P22:R22"/>
    <mergeCell ref="S22:U22"/>
    <mergeCell ref="V22:X22"/>
    <mergeCell ref="Y22:AA22"/>
    <mergeCell ref="AE22:AG22"/>
    <mergeCell ref="D20:F20"/>
    <mergeCell ref="G20:I20"/>
    <mergeCell ref="J20:L20"/>
    <mergeCell ref="M20:O20"/>
    <mergeCell ref="P20:R20"/>
    <mergeCell ref="S20:U20"/>
    <mergeCell ref="V20:X20"/>
    <mergeCell ref="AB20:AD20"/>
    <mergeCell ref="AE20:AG20"/>
    <mergeCell ref="D18:F18"/>
    <mergeCell ref="G18:I18"/>
    <mergeCell ref="J18:L18"/>
    <mergeCell ref="M18:O18"/>
    <mergeCell ref="P18:R18"/>
    <mergeCell ref="S18:U18"/>
    <mergeCell ref="Y18:AA18"/>
    <mergeCell ref="AB18:AD18"/>
    <mergeCell ref="AE18:AG18"/>
    <mergeCell ref="D16:F16"/>
    <mergeCell ref="G16:I16"/>
    <mergeCell ref="J16:L16"/>
    <mergeCell ref="M16:O16"/>
    <mergeCell ref="P16:R16"/>
    <mergeCell ref="V16:X16"/>
    <mergeCell ref="Y16:AA16"/>
    <mergeCell ref="AB16:AD16"/>
    <mergeCell ref="AE16:AG16"/>
    <mergeCell ref="D14:F14"/>
    <mergeCell ref="G14:I14"/>
    <mergeCell ref="J14:L14"/>
    <mergeCell ref="M14:O14"/>
    <mergeCell ref="S14:U14"/>
    <mergeCell ref="V14:X14"/>
    <mergeCell ref="Y14:AA14"/>
    <mergeCell ref="AB14:AD14"/>
    <mergeCell ref="AE14:AG14"/>
    <mergeCell ref="D12:F12"/>
    <mergeCell ref="G12:I12"/>
    <mergeCell ref="J12:L12"/>
    <mergeCell ref="P12:R12"/>
    <mergeCell ref="S12:U12"/>
    <mergeCell ref="V12:X12"/>
    <mergeCell ref="Y12:AA12"/>
    <mergeCell ref="AB12:AD12"/>
    <mergeCell ref="AE12:AG12"/>
    <mergeCell ref="D10:F10"/>
    <mergeCell ref="G10:I10"/>
    <mergeCell ref="M10:O10"/>
    <mergeCell ref="P10:R10"/>
    <mergeCell ref="S10:U10"/>
    <mergeCell ref="V10:X10"/>
    <mergeCell ref="Y10:AA10"/>
    <mergeCell ref="AB10:AD10"/>
    <mergeCell ref="AE10:AG10"/>
    <mergeCell ref="D8:F8"/>
    <mergeCell ref="J8:L8"/>
    <mergeCell ref="M8:O8"/>
    <mergeCell ref="P8:R8"/>
    <mergeCell ref="S8:U8"/>
    <mergeCell ref="V8:X8"/>
    <mergeCell ref="Y8:AA8"/>
    <mergeCell ref="AB8:AD8"/>
    <mergeCell ref="AE8:AG8"/>
    <mergeCell ref="C2:AJ2"/>
    <mergeCell ref="G6:I6"/>
    <mergeCell ref="J6:L6"/>
    <mergeCell ref="M6:O6"/>
    <mergeCell ref="P6:R6"/>
    <mergeCell ref="S6:U6"/>
    <mergeCell ref="V6:X6"/>
    <mergeCell ref="Y6:AA6"/>
    <mergeCell ref="AB6:AD6"/>
    <mergeCell ref="AE6:AG6"/>
    <mergeCell ref="AH4:AH5"/>
    <mergeCell ref="AH6:AH7"/>
    <mergeCell ref="AI4:AI5"/>
    <mergeCell ref="AI6:AI7"/>
    <mergeCell ref="AJ4:AJ5"/>
    <mergeCell ref="AJ6:AJ7"/>
  </mergeCells>
  <phoneticPr fontId="43"/>
  <pageMargins left="0.7" right="0.7" top="0.75" bottom="0.75" header="0.3" footer="0.3"/>
  <pageSetup paperSize="9" scale="67"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M21"/>
  <sheetViews>
    <sheetView showGridLines="0" workbookViewId="0">
      <selection activeCell="M9" sqref="M9"/>
    </sheetView>
  </sheetViews>
  <sheetFormatPr defaultColWidth="9" defaultRowHeight="13.5" x14ac:dyDescent="0.15"/>
  <cols>
    <col min="1" max="1" width="9" style="153"/>
    <col min="2" max="2" width="4.375" style="153" customWidth="1"/>
    <col min="3" max="13" width="8.625" style="153" customWidth="1"/>
    <col min="14" max="16384" width="9" style="153"/>
  </cols>
  <sheetData>
    <row r="1" spans="1:13" x14ac:dyDescent="0.15">
      <c r="A1" s="154"/>
      <c r="B1" s="154"/>
      <c r="C1" s="154"/>
      <c r="D1" s="154"/>
      <c r="E1" s="154"/>
      <c r="F1" s="154"/>
      <c r="G1" s="154"/>
      <c r="H1" s="154"/>
      <c r="I1" s="154"/>
      <c r="J1" s="154"/>
      <c r="K1" s="154"/>
      <c r="L1" s="154"/>
      <c r="M1" s="154"/>
    </row>
    <row r="2" spans="1:13" ht="17.25" customHeight="1" x14ac:dyDescent="0.15">
      <c r="A2" s="154"/>
      <c r="B2" s="154"/>
      <c r="C2" s="258" t="s">
        <v>172</v>
      </c>
      <c r="D2" s="258"/>
      <c r="E2" s="258"/>
      <c r="F2" s="258"/>
      <c r="G2" s="258"/>
      <c r="H2" s="258"/>
      <c r="I2" s="258"/>
      <c r="J2" s="258"/>
      <c r="K2" s="258"/>
      <c r="L2" s="258"/>
      <c r="M2" s="258"/>
    </row>
    <row r="3" spans="1:13" ht="17.25" customHeight="1" x14ac:dyDescent="0.15">
      <c r="A3" s="154"/>
      <c r="B3" s="154"/>
      <c r="C3" s="155"/>
      <c r="E3" s="156"/>
      <c r="F3" s="156"/>
      <c r="G3" s="157"/>
      <c r="H3" s="156"/>
      <c r="I3" s="157" t="s">
        <v>77</v>
      </c>
      <c r="J3" s="156"/>
      <c r="K3" s="168" t="s">
        <v>15</v>
      </c>
      <c r="L3" s="169" t="s">
        <v>17</v>
      </c>
      <c r="M3" s="170" t="s">
        <v>19</v>
      </c>
    </row>
    <row r="4" spans="1:13" ht="23.25" customHeight="1" x14ac:dyDescent="0.15">
      <c r="A4" s="154"/>
      <c r="B4" s="154"/>
      <c r="C4" s="155"/>
      <c r="D4" s="158">
        <v>1</v>
      </c>
      <c r="E4" s="158">
        <v>2</v>
      </c>
      <c r="F4" s="158">
        <v>3</v>
      </c>
      <c r="G4" s="158">
        <v>4</v>
      </c>
      <c r="H4" s="158">
        <v>5</v>
      </c>
      <c r="I4" s="158">
        <v>6</v>
      </c>
      <c r="J4" s="158">
        <v>7</v>
      </c>
      <c r="K4" s="158">
        <v>8</v>
      </c>
      <c r="L4" s="158">
        <v>9</v>
      </c>
      <c r="M4" s="158">
        <v>10</v>
      </c>
    </row>
    <row r="5" spans="1:13" ht="23.25" customHeight="1" x14ac:dyDescent="0.2">
      <c r="A5" s="154"/>
      <c r="B5" s="159"/>
      <c r="C5" s="160"/>
      <c r="D5" s="161" t="str">
        <f>+C6</f>
        <v>K&amp;K</v>
      </c>
      <c r="E5" s="161" t="str">
        <f>+C7</f>
        <v>今宿岐山</v>
      </c>
      <c r="F5" s="161" t="str">
        <f>+C8</f>
        <v>EDEVALD</v>
      </c>
      <c r="G5" s="161" t="str">
        <f>+C9</f>
        <v>ｽﾄﾔﾉﾌ</v>
      </c>
      <c r="H5" s="161" t="str">
        <f>+C10</f>
        <v>湯野</v>
      </c>
      <c r="I5" s="161" t="str">
        <f>+C11</f>
        <v>菊　川</v>
      </c>
      <c r="J5" s="161" t="str">
        <f>+C12</f>
        <v>秋　月</v>
      </c>
      <c r="K5" s="161" t="str">
        <f>+C13</f>
        <v>富　田</v>
      </c>
      <c r="L5" s="161" t="str">
        <f>+C14</f>
        <v>徳　山</v>
      </c>
      <c r="M5" s="161" t="str">
        <f>+C15</f>
        <v>Futuro</v>
      </c>
    </row>
    <row r="6" spans="1:13" ht="23.25" customHeight="1" x14ac:dyDescent="0.2">
      <c r="A6" s="154"/>
      <c r="B6" s="162">
        <v>1</v>
      </c>
      <c r="C6" s="163" t="s">
        <v>118</v>
      </c>
      <c r="D6" s="164"/>
      <c r="E6" s="165" t="s">
        <v>173</v>
      </c>
      <c r="F6" s="165" t="s">
        <v>174</v>
      </c>
      <c r="G6" s="166" t="s">
        <v>175</v>
      </c>
      <c r="H6" s="167" t="s">
        <v>176</v>
      </c>
      <c r="I6" s="165" t="s">
        <v>177</v>
      </c>
      <c r="J6" s="167" t="s">
        <v>178</v>
      </c>
      <c r="K6" s="166" t="s">
        <v>179</v>
      </c>
      <c r="L6" s="167" t="s">
        <v>180</v>
      </c>
      <c r="M6" s="166" t="s">
        <v>181</v>
      </c>
    </row>
    <row r="7" spans="1:13" ht="23.25" customHeight="1" x14ac:dyDescent="0.2">
      <c r="A7" s="154"/>
      <c r="B7" s="162">
        <v>2</v>
      </c>
      <c r="C7" s="163" t="s">
        <v>123</v>
      </c>
      <c r="D7" s="165" t="str">
        <f>+E6</f>
        <v>4-C5</v>
      </c>
      <c r="E7" s="164"/>
      <c r="F7" s="166" t="s">
        <v>182</v>
      </c>
      <c r="G7" s="166" t="s">
        <v>183</v>
      </c>
      <c r="H7" s="165" t="s">
        <v>184</v>
      </c>
      <c r="I7" s="167" t="s">
        <v>185</v>
      </c>
      <c r="J7" s="165" t="s">
        <v>186</v>
      </c>
      <c r="K7" s="167" t="s">
        <v>187</v>
      </c>
      <c r="L7" s="166" t="s">
        <v>188</v>
      </c>
      <c r="M7" s="167" t="s">
        <v>189</v>
      </c>
    </row>
    <row r="8" spans="1:13" ht="23.25" customHeight="1" x14ac:dyDescent="0.2">
      <c r="A8" s="154"/>
      <c r="B8" s="162">
        <v>3</v>
      </c>
      <c r="C8" s="163" t="s">
        <v>127</v>
      </c>
      <c r="D8" s="165" t="str">
        <f>+F6</f>
        <v>4-A4</v>
      </c>
      <c r="E8" s="166" t="str">
        <f>+F7</f>
        <v>5-B3</v>
      </c>
      <c r="F8" s="164"/>
      <c r="G8" s="165" t="s">
        <v>190</v>
      </c>
      <c r="H8" s="167" t="s">
        <v>191</v>
      </c>
      <c r="I8" s="166" t="s">
        <v>192</v>
      </c>
      <c r="J8" s="166" t="s">
        <v>193</v>
      </c>
      <c r="K8" s="165" t="s">
        <v>194</v>
      </c>
      <c r="L8" s="167" t="s">
        <v>195</v>
      </c>
      <c r="M8" s="167" t="s">
        <v>196</v>
      </c>
    </row>
    <row r="9" spans="1:13" ht="23.25" customHeight="1" x14ac:dyDescent="0.2">
      <c r="A9" s="154"/>
      <c r="B9" s="162">
        <v>4</v>
      </c>
      <c r="C9" s="163" t="s">
        <v>130</v>
      </c>
      <c r="D9" s="166" t="str">
        <f>+G6</f>
        <v>5-A1</v>
      </c>
      <c r="E9" s="166" t="str">
        <f>+G7</f>
        <v>5-C4</v>
      </c>
      <c r="F9" s="165" t="str">
        <f>+G8</f>
        <v>4-B5</v>
      </c>
      <c r="G9" s="164"/>
      <c r="H9" s="166" t="s">
        <v>197</v>
      </c>
      <c r="I9" s="167" t="s">
        <v>198</v>
      </c>
      <c r="J9" s="165" t="s">
        <v>199</v>
      </c>
      <c r="K9" s="167" t="s">
        <v>200</v>
      </c>
      <c r="L9" s="165" t="s">
        <v>201</v>
      </c>
      <c r="M9" s="167" t="s">
        <v>202</v>
      </c>
    </row>
    <row r="10" spans="1:13" ht="23.25" customHeight="1" x14ac:dyDescent="0.2">
      <c r="A10" s="154"/>
      <c r="B10" s="162">
        <v>5</v>
      </c>
      <c r="C10" s="163" t="s">
        <v>132</v>
      </c>
      <c r="D10" s="167" t="str">
        <f>+H6</f>
        <v>6-B2</v>
      </c>
      <c r="E10" s="165" t="str">
        <f>+H7</f>
        <v>4-B2</v>
      </c>
      <c r="F10" s="167" t="str">
        <f>+H8</f>
        <v>6-C5</v>
      </c>
      <c r="G10" s="166" t="str">
        <f>+H9</f>
        <v>5-A3</v>
      </c>
      <c r="H10" s="164"/>
      <c r="I10" s="165" t="s">
        <v>203</v>
      </c>
      <c r="J10" s="167" t="s">
        <v>204</v>
      </c>
      <c r="K10" s="166" t="s">
        <v>205</v>
      </c>
      <c r="L10" s="166" t="s">
        <v>206</v>
      </c>
      <c r="M10" s="165" t="s">
        <v>207</v>
      </c>
    </row>
    <row r="11" spans="1:13" ht="23.25" customHeight="1" x14ac:dyDescent="0.2">
      <c r="A11" s="154"/>
      <c r="B11" s="162">
        <v>6</v>
      </c>
      <c r="C11" s="163" t="s">
        <v>78</v>
      </c>
      <c r="D11" s="165" t="str">
        <f>+I6</f>
        <v>4-A2</v>
      </c>
      <c r="E11" s="167" t="str">
        <f>+I7</f>
        <v>6-C4</v>
      </c>
      <c r="F11" s="166" t="str">
        <f>+I8</f>
        <v>5-B5</v>
      </c>
      <c r="G11" s="167" t="str">
        <f>+I9</f>
        <v>6-C1</v>
      </c>
      <c r="H11" s="165" t="str">
        <f>+I10</f>
        <v>4-B4</v>
      </c>
      <c r="I11" s="164"/>
      <c r="J11" s="166" t="s">
        <v>208</v>
      </c>
      <c r="K11" s="167" t="s">
        <v>209</v>
      </c>
      <c r="L11" s="165" t="s">
        <v>210</v>
      </c>
      <c r="M11" s="166" t="s">
        <v>211</v>
      </c>
    </row>
    <row r="12" spans="1:13" ht="23.25" customHeight="1" x14ac:dyDescent="0.2">
      <c r="A12" s="154"/>
      <c r="B12" s="162">
        <v>7</v>
      </c>
      <c r="C12" s="163" t="s">
        <v>88</v>
      </c>
      <c r="D12" s="167" t="str">
        <f>+J6</f>
        <v>6-C3</v>
      </c>
      <c r="E12" s="165" t="str">
        <f>+J7</f>
        <v>4-C3</v>
      </c>
      <c r="F12" s="166" t="str">
        <f>+J8</f>
        <v>5-B2</v>
      </c>
      <c r="G12" s="165" t="str">
        <f>+J9</f>
        <v>4-C2</v>
      </c>
      <c r="H12" s="167" t="str">
        <f>+J10</f>
        <v>6-A4</v>
      </c>
      <c r="I12" s="166" t="str">
        <f>+J11</f>
        <v>5-C3</v>
      </c>
      <c r="J12" s="164"/>
      <c r="K12" s="165" t="s">
        <v>212</v>
      </c>
      <c r="L12" s="167" t="s">
        <v>213</v>
      </c>
      <c r="M12" s="166" t="s">
        <v>214</v>
      </c>
    </row>
    <row r="13" spans="1:13" ht="23.25" customHeight="1" x14ac:dyDescent="0.2">
      <c r="A13" s="154"/>
      <c r="B13" s="162">
        <v>8</v>
      </c>
      <c r="C13" s="163" t="s">
        <v>97</v>
      </c>
      <c r="D13" s="166" t="str">
        <f>+K6</f>
        <v>5-A5</v>
      </c>
      <c r="E13" s="167" t="str">
        <f>+K7</f>
        <v>6-B1</v>
      </c>
      <c r="F13" s="165" t="str">
        <f>+K8</f>
        <v>4-C1</v>
      </c>
      <c r="G13" s="167" t="str">
        <f>+K9</f>
        <v>6-B4</v>
      </c>
      <c r="H13" s="166" t="str">
        <f>+K10</f>
        <v>5-C1</v>
      </c>
      <c r="I13" s="167" t="str">
        <f>+K11</f>
        <v>6-B3</v>
      </c>
      <c r="J13" s="165" t="str">
        <f>+K12</f>
        <v>4-A5</v>
      </c>
      <c r="K13" s="164"/>
      <c r="L13" s="166" t="s">
        <v>215</v>
      </c>
      <c r="M13" s="165" t="s">
        <v>216</v>
      </c>
    </row>
    <row r="14" spans="1:13" ht="23.25" customHeight="1" x14ac:dyDescent="0.2">
      <c r="A14" s="154"/>
      <c r="B14" s="162">
        <v>9</v>
      </c>
      <c r="C14" s="163" t="s">
        <v>105</v>
      </c>
      <c r="D14" s="167" t="str">
        <f>+L6</f>
        <v>6-A5</v>
      </c>
      <c r="E14" s="166" t="str">
        <f>+L7</f>
        <v>5-B1</v>
      </c>
      <c r="F14" s="167" t="str">
        <f>+L8</f>
        <v>6-C2</v>
      </c>
      <c r="G14" s="165" t="str">
        <f>+L9</f>
        <v>4-B3</v>
      </c>
      <c r="H14" s="166" t="str">
        <f>+L10</f>
        <v>5-A4</v>
      </c>
      <c r="I14" s="165" t="str">
        <f>+L11</f>
        <v>4-B1</v>
      </c>
      <c r="J14" s="167" t="str">
        <f>+L12</f>
        <v>6-A1</v>
      </c>
      <c r="K14" s="166" t="str">
        <f>+L13</f>
        <v>5-A2</v>
      </c>
      <c r="L14" s="171"/>
      <c r="M14" s="165" t="s">
        <v>217</v>
      </c>
    </row>
    <row r="15" spans="1:13" ht="23.25" customHeight="1" x14ac:dyDescent="0.2">
      <c r="A15" s="154"/>
      <c r="B15" s="162">
        <v>10</v>
      </c>
      <c r="C15" s="163" t="s">
        <v>112</v>
      </c>
      <c r="D15" s="166" t="str">
        <f>+M6</f>
        <v>5-B4</v>
      </c>
      <c r="E15" s="167" t="str">
        <f>+M7</f>
        <v>6-A2</v>
      </c>
      <c r="F15" s="167" t="str">
        <f>+M8</f>
        <v>6-A3</v>
      </c>
      <c r="G15" s="167" t="str">
        <f>+M9</f>
        <v>6-B5</v>
      </c>
      <c r="H15" s="165" t="str">
        <f>+M10</f>
        <v>4-A1</v>
      </c>
      <c r="I15" s="166" t="str">
        <f>+M11</f>
        <v>5-C2</v>
      </c>
      <c r="J15" s="166" t="str">
        <f>+M12</f>
        <v>5-C5</v>
      </c>
      <c r="K15" s="165" t="str">
        <f>+M13</f>
        <v>4-A3</v>
      </c>
      <c r="L15" s="165" t="str">
        <f>+M14</f>
        <v>4-C4</v>
      </c>
      <c r="M15" s="164"/>
    </row>
    <row r="16" spans="1:13" ht="13.5" customHeight="1" x14ac:dyDescent="0.15">
      <c r="A16" s="154"/>
    </row>
    <row r="17" spans="1:3" ht="13.5" customHeight="1" x14ac:dyDescent="0.15">
      <c r="A17" s="154"/>
      <c r="B17" s="154"/>
      <c r="C17" s="154"/>
    </row>
    <row r="18" spans="1:3" ht="13.5" customHeight="1" x14ac:dyDescent="0.15">
      <c r="A18" s="154"/>
      <c r="B18" s="154"/>
      <c r="C18" s="154"/>
    </row>
    <row r="19" spans="1:3" ht="13.5" customHeight="1" x14ac:dyDescent="0.15">
      <c r="A19" s="154"/>
      <c r="B19" s="154"/>
      <c r="C19" s="154"/>
    </row>
    <row r="20" spans="1:3" ht="13.5" customHeight="1" x14ac:dyDescent="0.15">
      <c r="A20" s="154"/>
      <c r="B20" s="154"/>
      <c r="C20" s="154"/>
    </row>
    <row r="21" spans="1:3" ht="13.5" customHeight="1" x14ac:dyDescent="0.15">
      <c r="A21" s="154"/>
      <c r="B21" s="154"/>
      <c r="C21" s="154"/>
    </row>
  </sheetData>
  <mergeCells count="1">
    <mergeCell ref="C2:M2"/>
  </mergeCells>
  <phoneticPr fontId="43"/>
  <pageMargins left="0.7" right="0.7" top="0.75" bottom="0.75" header="0.3" footer="0.3"/>
  <pageSetup paperSize="9" scale="9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X66"/>
  <sheetViews>
    <sheetView showGridLines="0" topLeftCell="C1" zoomScale="70" zoomScaleNormal="70" workbookViewId="0">
      <selection activeCell="W51" sqref="W51"/>
    </sheetView>
  </sheetViews>
  <sheetFormatPr defaultColWidth="9" defaultRowHeight="13.5" customHeight="1" x14ac:dyDescent="0.15"/>
  <cols>
    <col min="1" max="1" width="9" style="75" customWidth="1"/>
    <col min="2" max="2" width="11.125" style="76" hidden="1" customWidth="1"/>
    <col min="3" max="3" width="3.25" style="77" customWidth="1"/>
    <col min="4" max="4" width="10" style="77" customWidth="1"/>
    <col min="5" max="5" width="6.5" style="77" customWidth="1"/>
    <col min="6" max="6" width="3.75" style="77" customWidth="1"/>
    <col min="7" max="7" width="6.5" style="77" customWidth="1"/>
    <col min="8" max="8" width="9.75" style="77" customWidth="1"/>
    <col min="9" max="9" width="5" style="77" customWidth="1"/>
    <col min="10" max="10" width="3.625" style="77" customWidth="1"/>
    <col min="11" max="11" width="5" style="77" customWidth="1"/>
    <col min="12" max="13" width="9.75" style="77" customWidth="1"/>
    <col min="14" max="14" width="1.875" style="77" customWidth="1"/>
    <col min="15" max="15" width="10" style="77" customWidth="1"/>
    <col min="16" max="16" width="6.5" style="77" customWidth="1"/>
    <col min="17" max="17" width="3.75" style="77" customWidth="1"/>
    <col min="18" max="18" width="6.5" style="77" customWidth="1"/>
    <col min="19" max="19" width="9.625" style="77" customWidth="1"/>
    <col min="20" max="20" width="5" style="77" customWidth="1"/>
    <col min="21" max="21" width="3.75" style="77" customWidth="1"/>
    <col min="22" max="22" width="5" style="77" customWidth="1"/>
    <col min="23" max="24" width="9.625" style="77" customWidth="1"/>
    <col min="25" max="25" width="1.875" style="77" customWidth="1"/>
    <col min="26" max="26" width="10" style="77" customWidth="1"/>
    <col min="27" max="27" width="6.5" style="77" customWidth="1"/>
    <col min="28" max="28" width="3.75" style="77" customWidth="1"/>
    <col min="29" max="29" width="6.5" style="77" customWidth="1"/>
    <col min="30" max="30" width="9.625" style="77" customWidth="1"/>
    <col min="31" max="31" width="5" style="77" customWidth="1"/>
    <col min="32" max="32" width="3.75" style="77" customWidth="1"/>
    <col min="33" max="33" width="5" style="77" customWidth="1"/>
    <col min="34" max="35" width="9.625" style="77" customWidth="1"/>
    <col min="36" max="36" width="9" style="77" hidden="1" customWidth="1"/>
    <col min="37" max="37" width="5.125" style="77" hidden="1" customWidth="1"/>
    <col min="38" max="47" width="4.5" style="77" hidden="1" customWidth="1"/>
    <col min="48" max="48" width="9" style="77"/>
    <col min="49" max="50" width="9" style="52"/>
    <col min="51" max="16384" width="9" style="77"/>
  </cols>
  <sheetData>
    <row r="1" spans="1:50" ht="13.5" customHeight="1" x14ac:dyDescent="0.15">
      <c r="A1" s="78"/>
      <c r="B1" s="79"/>
    </row>
    <row r="2" spans="1:50" ht="28.5" customHeight="1" x14ac:dyDescent="0.15">
      <c r="A2" s="78"/>
      <c r="B2" s="78"/>
      <c r="D2" s="333" t="s">
        <v>218</v>
      </c>
      <c r="E2" s="333"/>
      <c r="F2" s="333"/>
      <c r="G2" s="333"/>
      <c r="H2" s="333"/>
      <c r="I2" s="333"/>
      <c r="J2" s="333"/>
      <c r="K2" s="333"/>
      <c r="L2" s="333"/>
      <c r="M2" s="333"/>
      <c r="N2" s="333"/>
      <c r="O2" s="333"/>
      <c r="P2" s="333"/>
      <c r="Q2" s="333"/>
      <c r="R2" s="333"/>
      <c r="S2" s="333"/>
      <c r="T2" s="333"/>
      <c r="U2" s="333"/>
      <c r="V2" s="333"/>
      <c r="W2" s="333"/>
      <c r="X2" s="333"/>
      <c r="Y2" s="80"/>
      <c r="Z2" s="80"/>
      <c r="AA2" s="80"/>
      <c r="AB2" s="80"/>
      <c r="AC2" s="80"/>
      <c r="AD2" s="80"/>
      <c r="AE2" s="80"/>
      <c r="AF2" s="80"/>
      <c r="AG2" s="80"/>
      <c r="AH2" s="80"/>
      <c r="AI2" s="80"/>
      <c r="AJ2" s="142" t="s">
        <v>36</v>
      </c>
      <c r="AK2" s="143">
        <v>2.4305555555555601E-2</v>
      </c>
    </row>
    <row r="3" spans="1:50" ht="28.5" customHeight="1" x14ac:dyDescent="0.15">
      <c r="A3" s="274">
        <v>1</v>
      </c>
      <c r="B3" s="260" t="s">
        <v>118</v>
      </c>
      <c r="D3" s="333"/>
      <c r="E3" s="333"/>
      <c r="F3" s="333"/>
      <c r="G3" s="333"/>
      <c r="H3" s="333"/>
      <c r="I3" s="333"/>
      <c r="J3" s="333"/>
      <c r="K3" s="333"/>
      <c r="L3" s="333"/>
      <c r="M3" s="333"/>
      <c r="N3" s="333"/>
      <c r="O3" s="333"/>
      <c r="P3" s="333"/>
      <c r="Q3" s="333"/>
      <c r="R3" s="333"/>
      <c r="S3" s="333"/>
      <c r="T3" s="333"/>
      <c r="U3" s="333"/>
      <c r="V3" s="333"/>
      <c r="W3" s="333"/>
      <c r="X3" s="333"/>
      <c r="Y3" s="80"/>
      <c r="Z3" s="80"/>
      <c r="AA3" s="80"/>
      <c r="AB3" s="80"/>
      <c r="AC3" s="80"/>
      <c r="AD3" s="80"/>
      <c r="AE3" s="80"/>
      <c r="AF3" s="80"/>
      <c r="AG3" s="80"/>
      <c r="AH3" s="80"/>
      <c r="AI3" s="80"/>
      <c r="AJ3" s="142" t="s">
        <v>134</v>
      </c>
      <c r="AK3" s="143">
        <v>6.9444444444444397E-3</v>
      </c>
      <c r="AW3" s="151" t="s">
        <v>36</v>
      </c>
      <c r="AX3" s="152">
        <v>2.4305555555555601E-2</v>
      </c>
    </row>
    <row r="4" spans="1:50" ht="28.5" customHeight="1" x14ac:dyDescent="0.15">
      <c r="A4" s="274"/>
      <c r="B4" s="260"/>
      <c r="D4" s="81"/>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142" t="s">
        <v>137</v>
      </c>
      <c r="AK4" s="143">
        <v>3.4722222222222199E-3</v>
      </c>
      <c r="AW4" s="151" t="s">
        <v>134</v>
      </c>
      <c r="AX4" s="152">
        <v>6.9444444444444397E-3</v>
      </c>
    </row>
    <row r="5" spans="1:50" ht="28.5" customHeight="1" x14ac:dyDescent="0.15">
      <c r="A5" s="274">
        <v>2</v>
      </c>
      <c r="B5" s="260" t="s">
        <v>123</v>
      </c>
      <c r="D5" s="83"/>
      <c r="E5" s="84" t="s">
        <v>135</v>
      </c>
      <c r="F5" s="83"/>
      <c r="G5" s="83"/>
      <c r="H5" s="84"/>
      <c r="I5" s="84"/>
      <c r="J5" s="125"/>
      <c r="K5" s="125"/>
      <c r="L5" s="125"/>
      <c r="M5" s="126" t="s">
        <v>219</v>
      </c>
      <c r="N5" s="127"/>
      <c r="O5" s="83"/>
      <c r="P5" s="84" t="s">
        <v>135</v>
      </c>
      <c r="Q5" s="83"/>
      <c r="R5" s="83"/>
      <c r="S5" s="84"/>
      <c r="T5" s="84"/>
      <c r="U5" s="125"/>
      <c r="V5" s="125"/>
      <c r="W5" s="125"/>
      <c r="X5" s="126" t="s">
        <v>219</v>
      </c>
      <c r="Y5" s="127"/>
      <c r="Z5" s="83"/>
      <c r="AA5" s="84" t="s">
        <v>135</v>
      </c>
      <c r="AB5" s="83"/>
      <c r="AC5" s="83"/>
      <c r="AD5" s="84"/>
      <c r="AE5" s="84"/>
      <c r="AF5" s="125"/>
      <c r="AG5" s="125"/>
      <c r="AH5" s="125"/>
      <c r="AI5" s="126" t="s">
        <v>219</v>
      </c>
      <c r="AW5" s="151" t="s">
        <v>137</v>
      </c>
      <c r="AX5" s="152">
        <v>1.0416666666666701E-2</v>
      </c>
    </row>
    <row r="6" spans="1:50" ht="28.5" customHeight="1" x14ac:dyDescent="0.15">
      <c r="A6" s="274"/>
      <c r="B6" s="260"/>
      <c r="D6" s="264" t="s">
        <v>138</v>
      </c>
      <c r="E6" s="275" t="s">
        <v>139</v>
      </c>
      <c r="F6" s="276"/>
      <c r="G6" s="277"/>
      <c r="H6" s="274" t="s">
        <v>140</v>
      </c>
      <c r="I6" s="274"/>
      <c r="J6" s="274"/>
      <c r="K6" s="274"/>
      <c r="L6" s="274"/>
      <c r="M6" s="263" t="s">
        <v>141</v>
      </c>
      <c r="O6" s="264" t="s">
        <v>142</v>
      </c>
      <c r="P6" s="275" t="s">
        <v>139</v>
      </c>
      <c r="Q6" s="276"/>
      <c r="R6" s="277"/>
      <c r="S6" s="274" t="s">
        <v>140</v>
      </c>
      <c r="T6" s="274"/>
      <c r="U6" s="274"/>
      <c r="V6" s="274"/>
      <c r="W6" s="274"/>
      <c r="X6" s="263" t="s">
        <v>141</v>
      </c>
      <c r="Z6" s="264" t="s">
        <v>157</v>
      </c>
      <c r="AA6" s="275" t="s">
        <v>139</v>
      </c>
      <c r="AB6" s="276"/>
      <c r="AC6" s="277"/>
      <c r="AD6" s="274" t="s">
        <v>140</v>
      </c>
      <c r="AE6" s="274"/>
      <c r="AF6" s="274"/>
      <c r="AG6" s="274"/>
      <c r="AH6" s="274"/>
      <c r="AI6" s="263" t="s">
        <v>141</v>
      </c>
      <c r="AL6" s="150">
        <v>1</v>
      </c>
      <c r="AM6" s="150">
        <v>2</v>
      </c>
      <c r="AN6" s="150">
        <v>3</v>
      </c>
      <c r="AO6" s="150">
        <v>4</v>
      </c>
      <c r="AP6" s="150">
        <v>5</v>
      </c>
      <c r="AQ6" s="150">
        <v>6</v>
      </c>
      <c r="AR6" s="150">
        <v>7</v>
      </c>
      <c r="AS6" s="150">
        <v>8</v>
      </c>
      <c r="AT6" s="150">
        <v>9</v>
      </c>
      <c r="AU6" s="150">
        <v>10</v>
      </c>
    </row>
    <row r="7" spans="1:50" ht="28.5" customHeight="1" x14ac:dyDescent="0.15">
      <c r="A7" s="274">
        <v>3</v>
      </c>
      <c r="B7" s="260" t="s">
        <v>127</v>
      </c>
      <c r="D7" s="265"/>
      <c r="E7" s="278"/>
      <c r="F7" s="279"/>
      <c r="G7" s="280"/>
      <c r="H7" s="274"/>
      <c r="I7" s="274"/>
      <c r="J7" s="274"/>
      <c r="K7" s="274"/>
      <c r="L7" s="274"/>
      <c r="M7" s="263"/>
      <c r="O7" s="265"/>
      <c r="P7" s="278"/>
      <c r="Q7" s="279"/>
      <c r="R7" s="280"/>
      <c r="S7" s="274"/>
      <c r="T7" s="274"/>
      <c r="U7" s="274"/>
      <c r="V7" s="274"/>
      <c r="W7" s="274"/>
      <c r="X7" s="263"/>
      <c r="Z7" s="265"/>
      <c r="AA7" s="278"/>
      <c r="AB7" s="279"/>
      <c r="AC7" s="280"/>
      <c r="AD7" s="274"/>
      <c r="AE7" s="274"/>
      <c r="AF7" s="274"/>
      <c r="AG7" s="274"/>
      <c r="AH7" s="274"/>
      <c r="AI7" s="263"/>
      <c r="AL7" s="98" t="str">
        <f>+$B$3</f>
        <v>K&amp;K</v>
      </c>
      <c r="AM7" s="98" t="str">
        <f>+$B$5</f>
        <v>今宿岐山</v>
      </c>
      <c r="AN7" s="98" t="str">
        <f>+$B$7</f>
        <v>EDEVALD</v>
      </c>
      <c r="AO7" s="98" t="str">
        <f>+$B$9</f>
        <v>ｽﾄﾔﾉﾌ</v>
      </c>
      <c r="AP7" s="98" t="str">
        <f>+$B$11</f>
        <v>湯野</v>
      </c>
      <c r="AQ7" s="98" t="str">
        <f>+$B$13</f>
        <v>菊　川</v>
      </c>
      <c r="AR7" s="98" t="str">
        <f>+$B$15</f>
        <v>秋　月</v>
      </c>
      <c r="AS7" s="98" t="str">
        <f>+$B$17</f>
        <v>富　田</v>
      </c>
      <c r="AT7" s="98" t="str">
        <f>+$B$19</f>
        <v>徳　山</v>
      </c>
      <c r="AU7" s="98" t="str">
        <f>+$B$21</f>
        <v>Futuro</v>
      </c>
    </row>
    <row r="8" spans="1:50" ht="28.5" customHeight="1" x14ac:dyDescent="0.15">
      <c r="A8" s="274"/>
      <c r="B8" s="260"/>
      <c r="D8" s="85" t="s">
        <v>143</v>
      </c>
      <c r="E8" s="86">
        <v>0.375</v>
      </c>
      <c r="F8" s="87" t="s">
        <v>144</v>
      </c>
      <c r="G8" s="88">
        <f>E8+$AX$3</f>
        <v>0.39930555555555558</v>
      </c>
      <c r="H8" s="89" t="str">
        <f>+$B$11</f>
        <v>湯野</v>
      </c>
      <c r="I8" s="128"/>
      <c r="J8" s="129" t="s">
        <v>145</v>
      </c>
      <c r="K8" s="130"/>
      <c r="L8" s="89" t="str">
        <f>+$B$21</f>
        <v>Futuro</v>
      </c>
      <c r="M8" s="89" t="s">
        <v>146</v>
      </c>
      <c r="N8" s="75"/>
      <c r="O8" s="85" t="s">
        <v>143</v>
      </c>
      <c r="P8" s="86">
        <f>+E8</f>
        <v>0.375</v>
      </c>
      <c r="Q8" s="140" t="s">
        <v>144</v>
      </c>
      <c r="R8" s="88">
        <f>P8+$AX$3</f>
        <v>0.39930555555555558</v>
      </c>
      <c r="S8" s="89" t="str">
        <f>+$B$13</f>
        <v>菊　川</v>
      </c>
      <c r="T8" s="128"/>
      <c r="U8" s="129" t="s">
        <v>145</v>
      </c>
      <c r="V8" s="130"/>
      <c r="W8" s="89" t="str">
        <f>+$B$19</f>
        <v>徳　山</v>
      </c>
      <c r="X8" s="89" t="s">
        <v>146</v>
      </c>
      <c r="Y8" s="75"/>
      <c r="Z8" s="85" t="s">
        <v>143</v>
      </c>
      <c r="AA8" s="86">
        <f>+P8</f>
        <v>0.375</v>
      </c>
      <c r="AB8" s="140" t="s">
        <v>144</v>
      </c>
      <c r="AC8" s="88">
        <f>AA8+$AX$3</f>
        <v>0.39930555555555558</v>
      </c>
      <c r="AD8" s="89" t="str">
        <f>+$B$7</f>
        <v>EDEVALD</v>
      </c>
      <c r="AE8" s="128"/>
      <c r="AF8" s="129" t="s">
        <v>145</v>
      </c>
      <c r="AG8" s="130"/>
      <c r="AH8" s="89" t="str">
        <f>+$B$17</f>
        <v>富　田</v>
      </c>
      <c r="AI8" s="89" t="s">
        <v>146</v>
      </c>
      <c r="AL8" s="145"/>
      <c r="AM8" s="145">
        <v>7</v>
      </c>
      <c r="AN8" s="145"/>
      <c r="AP8" s="145">
        <v>10</v>
      </c>
      <c r="AQ8" s="145"/>
      <c r="AR8" s="145">
        <v>2</v>
      </c>
      <c r="AS8" s="145"/>
      <c r="AU8" s="145">
        <v>5</v>
      </c>
    </row>
    <row r="9" spans="1:50" ht="28.5" customHeight="1" x14ac:dyDescent="0.15">
      <c r="A9" s="274">
        <v>4</v>
      </c>
      <c r="B9" s="260" t="s">
        <v>130</v>
      </c>
      <c r="D9" s="85" t="s">
        <v>147</v>
      </c>
      <c r="E9" s="90">
        <f>G8+$AX$4</f>
        <v>0.40625</v>
      </c>
      <c r="F9" s="91" t="s">
        <v>144</v>
      </c>
      <c r="G9" s="88">
        <f>E9+$AX$3</f>
        <v>0.43055555555555558</v>
      </c>
      <c r="H9" s="89" t="str">
        <f>+$B$3</f>
        <v>K&amp;K</v>
      </c>
      <c r="I9" s="128"/>
      <c r="J9" s="129" t="s">
        <v>145</v>
      </c>
      <c r="K9" s="130"/>
      <c r="L9" s="89" t="str">
        <f>+$B$13</f>
        <v>菊　川</v>
      </c>
      <c r="M9" s="89" t="s">
        <v>146</v>
      </c>
      <c r="N9" s="75"/>
      <c r="O9" s="85" t="s">
        <v>147</v>
      </c>
      <c r="P9" s="90">
        <f>R8+$AX$4</f>
        <v>0.40625</v>
      </c>
      <c r="Q9" s="91" t="s">
        <v>144</v>
      </c>
      <c r="R9" s="88">
        <f>P9+$AX$3</f>
        <v>0.43055555555555558</v>
      </c>
      <c r="S9" s="89" t="str">
        <f>+$B$5</f>
        <v>今宿岐山</v>
      </c>
      <c r="T9" s="128"/>
      <c r="U9" s="129" t="s">
        <v>145</v>
      </c>
      <c r="V9" s="130"/>
      <c r="W9" s="89" t="str">
        <f>+$B$11</f>
        <v>湯野</v>
      </c>
      <c r="X9" s="89" t="s">
        <v>146</v>
      </c>
      <c r="Y9" s="75"/>
      <c r="Z9" s="85" t="s">
        <v>147</v>
      </c>
      <c r="AA9" s="90">
        <f>AC8+$AX$4</f>
        <v>0.40625</v>
      </c>
      <c r="AB9" s="91" t="s">
        <v>144</v>
      </c>
      <c r="AC9" s="88">
        <f>AA9+$AX$3</f>
        <v>0.43055555555555558</v>
      </c>
      <c r="AD9" s="89" t="str">
        <f>+$B$9</f>
        <v>ｽﾄﾔﾉﾌ</v>
      </c>
      <c r="AE9" s="128"/>
      <c r="AF9" s="129" t="s">
        <v>145</v>
      </c>
      <c r="AG9" s="130"/>
      <c r="AH9" s="89" t="str">
        <f>+$B$15</f>
        <v>秋　月</v>
      </c>
      <c r="AI9" s="89" t="s">
        <v>146</v>
      </c>
      <c r="AL9" s="145">
        <v>6</v>
      </c>
      <c r="AM9" s="145"/>
      <c r="AN9" s="145">
        <v>8</v>
      </c>
      <c r="AO9" s="145"/>
      <c r="AP9" s="145"/>
      <c r="AQ9" s="145">
        <v>1</v>
      </c>
      <c r="AR9" s="145"/>
      <c r="AS9" s="145">
        <v>3</v>
      </c>
      <c r="AT9" s="145"/>
      <c r="AU9" s="145"/>
    </row>
    <row r="10" spans="1:50" ht="28.5" customHeight="1" x14ac:dyDescent="0.15">
      <c r="A10" s="274"/>
      <c r="B10" s="260"/>
      <c r="D10" s="85" t="s">
        <v>148</v>
      </c>
      <c r="E10" s="90">
        <f>G9+$AX$4</f>
        <v>0.4375</v>
      </c>
      <c r="F10" s="87" t="s">
        <v>144</v>
      </c>
      <c r="G10" s="88">
        <f>E10+$AX$3</f>
        <v>0.46180555555555558</v>
      </c>
      <c r="H10" s="89" t="str">
        <f>+$B$17</f>
        <v>富　田</v>
      </c>
      <c r="I10" s="128"/>
      <c r="J10" s="129" t="s">
        <v>145</v>
      </c>
      <c r="K10" s="130"/>
      <c r="L10" s="89" t="str">
        <f>+$B$21</f>
        <v>Futuro</v>
      </c>
      <c r="M10" s="89" t="s">
        <v>146</v>
      </c>
      <c r="N10" s="75"/>
      <c r="O10" s="85" t="s">
        <v>148</v>
      </c>
      <c r="P10" s="90">
        <f>R9+$AX$4</f>
        <v>0.4375</v>
      </c>
      <c r="Q10" s="87" t="s">
        <v>144</v>
      </c>
      <c r="R10" s="88">
        <f>P10+$AX$3</f>
        <v>0.46180555555555558</v>
      </c>
      <c r="S10" s="89" t="str">
        <f>+$B$9</f>
        <v>ｽﾄﾔﾉﾌ</v>
      </c>
      <c r="T10" s="128"/>
      <c r="U10" s="129" t="s">
        <v>145</v>
      </c>
      <c r="V10" s="130"/>
      <c r="W10" s="89" t="str">
        <f>+$B$19</f>
        <v>徳　山</v>
      </c>
      <c r="X10" s="89" t="s">
        <v>146</v>
      </c>
      <c r="Y10" s="75"/>
      <c r="Z10" s="85" t="s">
        <v>148</v>
      </c>
      <c r="AA10" s="90">
        <f>AC9+$AX$4</f>
        <v>0.4375</v>
      </c>
      <c r="AB10" s="87" t="s">
        <v>144</v>
      </c>
      <c r="AC10" s="88">
        <f>AA10+$AX$3</f>
        <v>0.46180555555555558</v>
      </c>
      <c r="AD10" s="89" t="str">
        <f>+$B$5</f>
        <v>今宿岐山</v>
      </c>
      <c r="AE10" s="128"/>
      <c r="AF10" s="129" t="s">
        <v>145</v>
      </c>
      <c r="AG10" s="130"/>
      <c r="AH10" s="89" t="str">
        <f>+$B$15</f>
        <v>秋　月</v>
      </c>
      <c r="AI10" s="89" t="s">
        <v>146</v>
      </c>
      <c r="AL10" s="145"/>
      <c r="AM10" s="145">
        <v>5</v>
      </c>
      <c r="AN10" s="145"/>
      <c r="AO10" s="145"/>
      <c r="AP10" s="145">
        <v>2</v>
      </c>
      <c r="AQ10" s="145"/>
      <c r="AR10" s="145"/>
      <c r="AS10" s="145"/>
      <c r="AT10" s="145">
        <v>10</v>
      </c>
      <c r="AU10" s="145">
        <v>9</v>
      </c>
    </row>
    <row r="11" spans="1:50" ht="28.5" customHeight="1" x14ac:dyDescent="0.15">
      <c r="A11" s="274">
        <v>5</v>
      </c>
      <c r="B11" s="260" t="s">
        <v>132</v>
      </c>
      <c r="D11" s="85" t="s">
        <v>149</v>
      </c>
      <c r="E11" s="90">
        <f>G10+$AX$4</f>
        <v>0.46875</v>
      </c>
      <c r="F11" s="87" t="s">
        <v>144</v>
      </c>
      <c r="G11" s="88">
        <f>E11+$AX$3</f>
        <v>0.49305555555555558</v>
      </c>
      <c r="H11" s="89" t="str">
        <f>+$B$7</f>
        <v>EDEVALD</v>
      </c>
      <c r="I11" s="128"/>
      <c r="J11" s="129" t="s">
        <v>145</v>
      </c>
      <c r="K11" s="130"/>
      <c r="L11" s="89" t="str">
        <f>+$B$3</f>
        <v>K&amp;K</v>
      </c>
      <c r="M11" s="89" t="s">
        <v>146</v>
      </c>
      <c r="N11" s="75"/>
      <c r="O11" s="85" t="s">
        <v>149</v>
      </c>
      <c r="P11" s="90">
        <f>R10+$AX$4</f>
        <v>0.46875</v>
      </c>
      <c r="Q11" s="87" t="s">
        <v>144</v>
      </c>
      <c r="R11" s="88">
        <f>P11+$AX$3</f>
        <v>0.49305555555555558</v>
      </c>
      <c r="S11" s="89" t="str">
        <f>+$B$11</f>
        <v>湯野</v>
      </c>
      <c r="T11" s="128"/>
      <c r="U11" s="129" t="s">
        <v>145</v>
      </c>
      <c r="V11" s="130"/>
      <c r="W11" s="89" t="str">
        <f>+$B$13</f>
        <v>菊　川</v>
      </c>
      <c r="X11" s="89" t="s">
        <v>146</v>
      </c>
      <c r="Y11" s="75"/>
      <c r="Z11" s="85" t="s">
        <v>149</v>
      </c>
      <c r="AA11" s="90">
        <f>AC10+$AX$4</f>
        <v>0.46875</v>
      </c>
      <c r="AB11" s="87" t="s">
        <v>144</v>
      </c>
      <c r="AC11" s="88">
        <f>AA11+$AX$3</f>
        <v>0.49305555555555558</v>
      </c>
      <c r="AD11" s="89" t="str">
        <f>+$B$19</f>
        <v>徳　山</v>
      </c>
      <c r="AE11" s="128"/>
      <c r="AF11" s="129" t="s">
        <v>145</v>
      </c>
      <c r="AG11" s="130"/>
      <c r="AH11" s="89" t="str">
        <f>+$B$21</f>
        <v>Futuro</v>
      </c>
      <c r="AI11" s="89" t="s">
        <v>146</v>
      </c>
      <c r="AL11" s="145"/>
      <c r="AM11" s="145"/>
      <c r="AN11" s="145">
        <v>4</v>
      </c>
      <c r="AO11" s="145">
        <v>3</v>
      </c>
      <c r="AP11" s="145"/>
      <c r="AQ11" s="145"/>
      <c r="AR11" s="145">
        <v>8</v>
      </c>
      <c r="AS11" s="145">
        <v>7</v>
      </c>
      <c r="AT11" s="145"/>
      <c r="AU11" s="145"/>
    </row>
    <row r="12" spans="1:50" ht="28.5" customHeight="1" x14ac:dyDescent="0.15">
      <c r="A12" s="274"/>
      <c r="B12" s="260"/>
      <c r="D12" s="85" t="s">
        <v>150</v>
      </c>
      <c r="E12" s="90">
        <f>G11+$AX$4</f>
        <v>0.5</v>
      </c>
      <c r="F12" s="87" t="s">
        <v>144</v>
      </c>
      <c r="G12" s="88">
        <f>E12+$AX$3</f>
        <v>0.52430555555555558</v>
      </c>
      <c r="H12" s="89" t="str">
        <f>+$B$17</f>
        <v>富　田</v>
      </c>
      <c r="I12" s="128"/>
      <c r="J12" s="129" t="s">
        <v>145</v>
      </c>
      <c r="K12" s="130"/>
      <c r="L12" s="89" t="str">
        <f>+$B$15</f>
        <v>秋　月</v>
      </c>
      <c r="M12" s="89" t="s">
        <v>146</v>
      </c>
      <c r="N12" s="75"/>
      <c r="O12" s="85" t="s">
        <v>150</v>
      </c>
      <c r="P12" s="90">
        <f>R11+$AX$4</f>
        <v>0.5</v>
      </c>
      <c r="Q12" s="87" t="s">
        <v>144</v>
      </c>
      <c r="R12" s="88">
        <f>P12+$AX$3</f>
        <v>0.52430555555555558</v>
      </c>
      <c r="S12" s="89" t="str">
        <f>+$B$7</f>
        <v>EDEVALD</v>
      </c>
      <c r="T12" s="128"/>
      <c r="U12" s="129" t="s">
        <v>145</v>
      </c>
      <c r="V12" s="130"/>
      <c r="W12" s="89" t="str">
        <f>+$B$9</f>
        <v>ｽﾄﾔﾉﾌ</v>
      </c>
      <c r="X12" s="89" t="s">
        <v>146</v>
      </c>
      <c r="Y12" s="75"/>
      <c r="Z12" s="85" t="s">
        <v>150</v>
      </c>
      <c r="AA12" s="90">
        <f>AC11+$AX$4</f>
        <v>0.5</v>
      </c>
      <c r="AB12" s="87" t="s">
        <v>144</v>
      </c>
      <c r="AC12" s="88">
        <f>AA12+$AX$3</f>
        <v>0.52430555555555558</v>
      </c>
      <c r="AD12" s="89" t="str">
        <f>+$B$5</f>
        <v>今宿岐山</v>
      </c>
      <c r="AE12" s="128"/>
      <c r="AF12" s="129" t="s">
        <v>145</v>
      </c>
      <c r="AG12" s="130"/>
      <c r="AH12" s="89" t="str">
        <f>+$B$3</f>
        <v>K&amp;K</v>
      </c>
      <c r="AI12" s="89" t="s">
        <v>146</v>
      </c>
      <c r="AL12" s="145">
        <v>2</v>
      </c>
      <c r="AM12" s="145">
        <v>1</v>
      </c>
      <c r="AN12" s="145"/>
      <c r="AO12" s="145"/>
      <c r="AP12" s="146"/>
      <c r="AQ12" s="145">
        <v>9</v>
      </c>
      <c r="AR12" s="145"/>
      <c r="AS12" s="145"/>
      <c r="AT12" s="145">
        <v>6</v>
      </c>
      <c r="AU12" s="145"/>
    </row>
    <row r="13" spans="1:50" ht="28.5" customHeight="1" x14ac:dyDescent="0.15">
      <c r="A13" s="274">
        <v>6</v>
      </c>
      <c r="B13" s="260" t="s">
        <v>78</v>
      </c>
      <c r="D13" s="94"/>
      <c r="E13" s="95"/>
      <c r="F13" s="96"/>
      <c r="G13" s="97"/>
      <c r="H13" s="98"/>
      <c r="I13" s="131"/>
      <c r="J13" s="132"/>
      <c r="K13" s="133"/>
      <c r="L13" s="98"/>
      <c r="M13" s="98"/>
      <c r="N13" s="75"/>
      <c r="O13" s="94"/>
      <c r="P13" s="95"/>
      <c r="Q13" s="96"/>
      <c r="R13" s="97"/>
      <c r="S13" s="98"/>
      <c r="T13" s="131"/>
      <c r="U13" s="132"/>
      <c r="V13" s="133"/>
      <c r="W13" s="98"/>
      <c r="X13" s="98"/>
      <c r="Y13" s="75"/>
      <c r="Z13" s="94"/>
      <c r="AA13" s="95"/>
      <c r="AB13" s="96"/>
      <c r="AC13" s="97"/>
      <c r="AD13" s="98"/>
      <c r="AE13" s="131"/>
      <c r="AF13" s="132"/>
      <c r="AG13" s="133"/>
      <c r="AH13" s="98"/>
      <c r="AI13" s="98"/>
      <c r="AL13" s="145"/>
      <c r="AM13" s="145"/>
      <c r="AN13" s="145"/>
      <c r="AO13" s="145">
        <v>7</v>
      </c>
      <c r="AP13" s="145"/>
      <c r="AQ13" s="145"/>
      <c r="AR13" s="145">
        <v>4</v>
      </c>
      <c r="AS13" s="145">
        <v>10</v>
      </c>
      <c r="AT13" s="145"/>
      <c r="AU13" s="145">
        <v>8</v>
      </c>
    </row>
    <row r="14" spans="1:50" ht="28.5" customHeight="1" x14ac:dyDescent="0.15">
      <c r="A14" s="274"/>
      <c r="B14" s="260"/>
      <c r="D14" s="94"/>
      <c r="E14" s="95"/>
      <c r="F14" s="96"/>
      <c r="G14" s="97"/>
      <c r="H14" s="98"/>
      <c r="I14" s="131"/>
      <c r="J14" s="132"/>
      <c r="K14" s="133"/>
      <c r="L14" s="98"/>
      <c r="M14" s="98"/>
      <c r="N14" s="75"/>
      <c r="O14" s="94"/>
      <c r="P14" s="95"/>
      <c r="Q14" s="96"/>
      <c r="R14" s="97"/>
      <c r="S14" s="98"/>
      <c r="T14" s="131"/>
      <c r="U14" s="132"/>
      <c r="V14" s="133"/>
      <c r="W14" s="98"/>
      <c r="X14" s="98"/>
      <c r="Y14" s="75"/>
      <c r="Z14" s="94"/>
      <c r="AA14" s="95"/>
      <c r="AB14" s="96"/>
      <c r="AC14" s="97"/>
      <c r="AD14" s="98"/>
      <c r="AE14" s="131"/>
      <c r="AF14" s="132"/>
      <c r="AG14" s="133"/>
      <c r="AH14" s="98"/>
      <c r="AI14" s="98"/>
      <c r="AL14" s="145">
        <v>3</v>
      </c>
      <c r="AM14" s="145"/>
      <c r="AN14" s="145">
        <v>1</v>
      </c>
      <c r="AO14" s="145"/>
      <c r="AP14" s="145">
        <v>6</v>
      </c>
      <c r="AQ14" s="145">
        <v>5</v>
      </c>
      <c r="AR14" s="146"/>
      <c r="AS14" s="146"/>
      <c r="AT14" s="146"/>
      <c r="AU14" s="145"/>
    </row>
    <row r="15" spans="1:50" ht="28.5" customHeight="1" x14ac:dyDescent="0.15">
      <c r="A15" s="274">
        <v>7</v>
      </c>
      <c r="B15" s="260" t="s">
        <v>88</v>
      </c>
      <c r="D15" s="94"/>
      <c r="E15" s="95"/>
      <c r="F15" s="96"/>
      <c r="G15" s="97"/>
      <c r="H15" s="98"/>
      <c r="I15" s="131"/>
      <c r="J15" s="132"/>
      <c r="K15" s="133"/>
      <c r="L15" s="98"/>
      <c r="M15" s="98"/>
      <c r="N15" s="75"/>
      <c r="O15" s="94"/>
      <c r="P15" s="95"/>
      <c r="Q15" s="96"/>
      <c r="R15" s="97"/>
      <c r="S15" s="98"/>
      <c r="T15" s="131"/>
      <c r="U15" s="132"/>
      <c r="V15" s="133"/>
      <c r="W15" s="98"/>
      <c r="X15" s="98"/>
      <c r="Y15" s="75"/>
      <c r="Z15" s="94"/>
      <c r="AA15" s="95"/>
      <c r="AB15" s="96"/>
      <c r="AC15" s="97"/>
      <c r="AD15" s="98"/>
      <c r="AE15" s="131"/>
      <c r="AF15" s="132"/>
      <c r="AG15" s="133"/>
      <c r="AH15" s="98"/>
      <c r="AI15" s="98"/>
      <c r="AL15" s="145"/>
      <c r="AM15" s="145"/>
      <c r="AN15" s="145"/>
      <c r="AO15" s="145">
        <v>9</v>
      </c>
      <c r="AP15" s="145"/>
      <c r="AQ15" s="145"/>
      <c r="AR15" s="145"/>
      <c r="AS15" s="145"/>
      <c r="AT15" s="145">
        <v>4</v>
      </c>
      <c r="AU15" s="145"/>
    </row>
    <row r="16" spans="1:50" ht="28.5" customHeight="1" x14ac:dyDescent="0.15">
      <c r="A16" s="274"/>
      <c r="B16" s="260"/>
      <c r="D16" s="99"/>
      <c r="E16" s="100"/>
      <c r="F16" s="101"/>
      <c r="G16" s="102"/>
      <c r="H16" s="103"/>
      <c r="I16" s="134"/>
      <c r="J16" s="135" t="s">
        <v>154</v>
      </c>
      <c r="K16" s="136"/>
      <c r="L16" s="136"/>
      <c r="M16" s="137"/>
      <c r="N16" s="75"/>
      <c r="O16" s="99"/>
      <c r="P16" s="100"/>
      <c r="Q16" s="101"/>
      <c r="R16" s="102"/>
      <c r="S16" s="103"/>
      <c r="T16" s="134"/>
      <c r="U16" s="135" t="s">
        <v>154</v>
      </c>
      <c r="V16" s="136"/>
      <c r="W16" s="136"/>
      <c r="X16" s="137"/>
      <c r="Y16" s="75"/>
      <c r="Z16" s="99"/>
      <c r="AA16" s="100"/>
      <c r="AB16" s="101"/>
      <c r="AC16" s="102"/>
      <c r="AD16" s="103"/>
      <c r="AE16" s="134"/>
      <c r="AF16" s="135" t="s">
        <v>154</v>
      </c>
      <c r="AG16" s="136"/>
      <c r="AH16" s="136"/>
      <c r="AI16" s="137"/>
      <c r="AL16" s="145"/>
      <c r="AM16" s="145"/>
      <c r="AN16" s="145"/>
      <c r="AO16" s="145"/>
      <c r="AP16" s="145"/>
      <c r="AQ16" s="145"/>
      <c r="AR16" s="145"/>
      <c r="AS16" s="145"/>
      <c r="AT16" s="145"/>
      <c r="AU16" s="145"/>
    </row>
    <row r="17" spans="1:47" ht="28.5" customHeight="1" x14ac:dyDescent="0.15">
      <c r="A17" s="274">
        <v>8</v>
      </c>
      <c r="B17" s="260" t="s">
        <v>97</v>
      </c>
    </row>
    <row r="18" spans="1:47" ht="28.5" customHeight="1" x14ac:dyDescent="0.15">
      <c r="A18" s="274"/>
      <c r="B18" s="260"/>
    </row>
    <row r="19" spans="1:47" ht="28.5" customHeight="1" x14ac:dyDescent="0.15">
      <c r="A19" s="274">
        <v>9</v>
      </c>
      <c r="B19" s="260" t="s">
        <v>105</v>
      </c>
    </row>
    <row r="20" spans="1:47" ht="28.5" customHeight="1" x14ac:dyDescent="0.15">
      <c r="A20" s="274"/>
      <c r="B20" s="260"/>
    </row>
    <row r="21" spans="1:47" ht="28.5" customHeight="1" x14ac:dyDescent="0.15">
      <c r="A21" s="274">
        <v>10</v>
      </c>
      <c r="B21" s="260" t="s">
        <v>112</v>
      </c>
      <c r="D21" s="333" t="s">
        <v>220</v>
      </c>
      <c r="E21" s="333"/>
      <c r="F21" s="333"/>
      <c r="G21" s="333"/>
      <c r="H21" s="333"/>
      <c r="I21" s="333"/>
      <c r="J21" s="333"/>
      <c r="K21" s="333"/>
      <c r="L21" s="333"/>
      <c r="M21" s="333"/>
      <c r="N21" s="333"/>
      <c r="O21" s="333"/>
      <c r="P21" s="333"/>
      <c r="Q21" s="333"/>
      <c r="R21" s="333"/>
      <c r="S21" s="333"/>
      <c r="T21" s="333"/>
      <c r="U21" s="333"/>
      <c r="V21" s="333"/>
      <c r="W21" s="333"/>
      <c r="X21" s="333"/>
      <c r="Y21" s="80"/>
      <c r="Z21" s="80"/>
      <c r="AA21" s="80"/>
      <c r="AB21" s="80"/>
      <c r="AC21" s="80"/>
      <c r="AD21" s="80"/>
      <c r="AE21" s="80"/>
      <c r="AF21" s="80"/>
      <c r="AG21" s="80"/>
      <c r="AH21" s="80"/>
      <c r="AI21" s="80"/>
    </row>
    <row r="22" spans="1:47" ht="28.5" customHeight="1" x14ac:dyDescent="0.15">
      <c r="A22" s="274"/>
      <c r="B22" s="260"/>
      <c r="D22" s="333"/>
      <c r="E22" s="333"/>
      <c r="F22" s="333"/>
      <c r="G22" s="333"/>
      <c r="H22" s="333"/>
      <c r="I22" s="333"/>
      <c r="J22" s="333"/>
      <c r="K22" s="333"/>
      <c r="L22" s="333"/>
      <c r="M22" s="333"/>
      <c r="N22" s="333"/>
      <c r="O22" s="333"/>
      <c r="P22" s="333"/>
      <c r="Q22" s="333"/>
      <c r="R22" s="333"/>
      <c r="S22" s="333"/>
      <c r="T22" s="333"/>
      <c r="U22" s="333"/>
      <c r="V22" s="333"/>
      <c r="W22" s="333"/>
      <c r="X22" s="333"/>
      <c r="Y22" s="80"/>
      <c r="Z22" s="80"/>
      <c r="AA22" s="80"/>
      <c r="AB22" s="80"/>
      <c r="AC22" s="80"/>
      <c r="AD22" s="80"/>
      <c r="AE22" s="80"/>
      <c r="AF22" s="80"/>
      <c r="AG22" s="80"/>
      <c r="AH22" s="80"/>
      <c r="AI22" s="80"/>
    </row>
    <row r="23" spans="1:47" ht="28.5" customHeight="1" x14ac:dyDescent="0.15">
      <c r="D23" s="81"/>
      <c r="E23" s="82"/>
      <c r="F23" s="82"/>
      <c r="G23" s="82"/>
      <c r="H23" s="82"/>
      <c r="I23" s="82"/>
      <c r="J23" s="82"/>
      <c r="K23" s="82"/>
      <c r="L23" s="82"/>
      <c r="M23" s="82"/>
      <c r="N23" s="82"/>
      <c r="O23" s="82"/>
      <c r="P23" s="82"/>
      <c r="Q23" s="82"/>
      <c r="R23" s="82"/>
      <c r="S23" s="82"/>
      <c r="T23" s="82"/>
      <c r="U23" s="82"/>
      <c r="V23" s="82"/>
      <c r="W23" s="82"/>
      <c r="X23" s="141"/>
      <c r="Y23" s="82"/>
      <c r="Z23" s="82"/>
      <c r="AA23" s="82"/>
      <c r="AB23" s="82"/>
      <c r="AC23" s="82"/>
      <c r="AD23" s="82"/>
      <c r="AE23" s="82"/>
      <c r="AF23" s="82"/>
      <c r="AG23" s="82"/>
      <c r="AH23" s="82"/>
      <c r="AI23" s="141"/>
    </row>
    <row r="24" spans="1:47" ht="28.5" customHeight="1" x14ac:dyDescent="0.15">
      <c r="C24" s="104"/>
      <c r="D24" s="83"/>
      <c r="E24" s="84" t="s">
        <v>135</v>
      </c>
      <c r="F24" s="83"/>
      <c r="G24" s="83"/>
      <c r="H24" s="84"/>
      <c r="I24" s="84"/>
      <c r="J24" s="125"/>
      <c r="K24" s="125"/>
      <c r="L24" s="125"/>
      <c r="M24" s="126" t="s">
        <v>221</v>
      </c>
      <c r="N24" s="127"/>
      <c r="O24" s="83"/>
      <c r="P24" s="84" t="s">
        <v>135</v>
      </c>
      <c r="Q24" s="83"/>
      <c r="R24" s="83"/>
      <c r="S24" s="84"/>
      <c r="T24" s="84"/>
      <c r="U24" s="125"/>
      <c r="V24" s="125"/>
      <c r="W24" s="125"/>
      <c r="X24" s="126" t="s">
        <v>221</v>
      </c>
      <c r="Y24" s="127"/>
      <c r="Z24" s="83"/>
      <c r="AA24" s="84" t="s">
        <v>135</v>
      </c>
      <c r="AB24" s="83"/>
      <c r="AC24" s="83"/>
      <c r="AD24" s="84"/>
      <c r="AE24" s="84"/>
      <c r="AF24" s="125"/>
      <c r="AG24" s="125"/>
      <c r="AH24" s="125"/>
      <c r="AI24" s="126" t="s">
        <v>221</v>
      </c>
    </row>
    <row r="25" spans="1:47" ht="28.5" customHeight="1" x14ac:dyDescent="0.15">
      <c r="B25" s="105"/>
      <c r="C25" s="104"/>
      <c r="D25" s="264" t="s">
        <v>138</v>
      </c>
      <c r="E25" s="275" t="s">
        <v>139</v>
      </c>
      <c r="F25" s="276"/>
      <c r="G25" s="277"/>
      <c r="H25" s="274" t="s">
        <v>140</v>
      </c>
      <c r="I25" s="274"/>
      <c r="J25" s="274"/>
      <c r="K25" s="274"/>
      <c r="L25" s="274"/>
      <c r="M25" s="263" t="s">
        <v>141</v>
      </c>
      <c r="O25" s="264" t="s">
        <v>142</v>
      </c>
      <c r="P25" s="275" t="s">
        <v>139</v>
      </c>
      <c r="Q25" s="276"/>
      <c r="R25" s="277"/>
      <c r="S25" s="274" t="s">
        <v>140</v>
      </c>
      <c r="T25" s="274"/>
      <c r="U25" s="274"/>
      <c r="V25" s="274"/>
      <c r="W25" s="274"/>
      <c r="X25" s="263" t="s">
        <v>141</v>
      </c>
      <c r="Z25" s="264" t="s">
        <v>157</v>
      </c>
      <c r="AA25" s="275" t="s">
        <v>139</v>
      </c>
      <c r="AB25" s="276"/>
      <c r="AC25" s="277"/>
      <c r="AD25" s="274" t="s">
        <v>140</v>
      </c>
      <c r="AE25" s="274"/>
      <c r="AF25" s="274"/>
      <c r="AG25" s="274"/>
      <c r="AH25" s="274"/>
      <c r="AI25" s="263" t="s">
        <v>141</v>
      </c>
      <c r="AL25" s="150">
        <v>1</v>
      </c>
      <c r="AM25" s="150">
        <v>2</v>
      </c>
      <c r="AN25" s="150">
        <v>3</v>
      </c>
      <c r="AO25" s="150">
        <v>4</v>
      </c>
      <c r="AP25" s="150">
        <v>5</v>
      </c>
      <c r="AQ25" s="150">
        <v>6</v>
      </c>
      <c r="AR25" s="150">
        <v>7</v>
      </c>
      <c r="AS25" s="150">
        <v>8</v>
      </c>
      <c r="AT25" s="150">
        <v>9</v>
      </c>
      <c r="AU25" s="150">
        <v>10</v>
      </c>
    </row>
    <row r="26" spans="1:47" ht="28.5" customHeight="1" x14ac:dyDescent="0.15">
      <c r="B26" s="105"/>
      <c r="C26" s="104"/>
      <c r="D26" s="265"/>
      <c r="E26" s="278"/>
      <c r="F26" s="279"/>
      <c r="G26" s="280"/>
      <c r="H26" s="274"/>
      <c r="I26" s="274"/>
      <c r="J26" s="274"/>
      <c r="K26" s="274"/>
      <c r="L26" s="274"/>
      <c r="M26" s="263"/>
      <c r="O26" s="265"/>
      <c r="P26" s="278"/>
      <c r="Q26" s="279"/>
      <c r="R26" s="280"/>
      <c r="S26" s="274"/>
      <c r="T26" s="274"/>
      <c r="U26" s="274"/>
      <c r="V26" s="274"/>
      <c r="W26" s="274"/>
      <c r="X26" s="263"/>
      <c r="Z26" s="265"/>
      <c r="AA26" s="278"/>
      <c r="AB26" s="279"/>
      <c r="AC26" s="280"/>
      <c r="AD26" s="274"/>
      <c r="AE26" s="274"/>
      <c r="AF26" s="274"/>
      <c r="AG26" s="274"/>
      <c r="AH26" s="274"/>
      <c r="AI26" s="263"/>
      <c r="AL26" s="98" t="str">
        <f>+$B$3</f>
        <v>K&amp;K</v>
      </c>
      <c r="AM26" s="98" t="str">
        <f>+$B$5</f>
        <v>今宿岐山</v>
      </c>
      <c r="AN26" s="98" t="str">
        <f>+$B$7</f>
        <v>EDEVALD</v>
      </c>
      <c r="AO26" s="98" t="str">
        <f>+$B$9</f>
        <v>ｽﾄﾔﾉﾌ</v>
      </c>
      <c r="AP26" s="98" t="str">
        <f>+$B$11</f>
        <v>湯野</v>
      </c>
      <c r="AQ26" s="98" t="str">
        <f>+$B$13</f>
        <v>菊　川</v>
      </c>
      <c r="AR26" s="98" t="str">
        <f>+$B$15</f>
        <v>秋　月</v>
      </c>
      <c r="AS26" s="98" t="str">
        <f>+$B$17</f>
        <v>富　田</v>
      </c>
      <c r="AT26" s="98" t="str">
        <f>+$B$19</f>
        <v>徳　山</v>
      </c>
      <c r="AU26" s="98" t="str">
        <f>+$B$21</f>
        <v>Futuro</v>
      </c>
    </row>
    <row r="27" spans="1:47" ht="28.5" customHeight="1" x14ac:dyDescent="0.15">
      <c r="B27" s="105"/>
      <c r="C27" s="104"/>
      <c r="D27" s="106" t="s">
        <v>143</v>
      </c>
      <c r="E27" s="107">
        <v>0.375</v>
      </c>
      <c r="F27" s="108" t="s">
        <v>144</v>
      </c>
      <c r="G27" s="109">
        <f>E27+$AX$3</f>
        <v>0.39930555555555558</v>
      </c>
      <c r="H27" s="89" t="str">
        <f>+$B$3</f>
        <v>K&amp;K</v>
      </c>
      <c r="I27" s="128"/>
      <c r="J27" s="129" t="s">
        <v>145</v>
      </c>
      <c r="K27" s="130"/>
      <c r="L27" s="89" t="str">
        <f>+$B$9</f>
        <v>ｽﾄﾔﾉﾌ</v>
      </c>
      <c r="M27" s="89" t="s">
        <v>146</v>
      </c>
      <c r="N27" s="75"/>
      <c r="O27" s="106" t="s">
        <v>143</v>
      </c>
      <c r="P27" s="138">
        <f>+E27</f>
        <v>0.375</v>
      </c>
      <c r="Q27" s="110" t="s">
        <v>144</v>
      </c>
      <c r="R27" s="109">
        <f>P27+$AX$3</f>
        <v>0.39930555555555558</v>
      </c>
      <c r="S27" s="89" t="str">
        <f>+$B$19</f>
        <v>徳　山</v>
      </c>
      <c r="T27" s="128"/>
      <c r="U27" s="129" t="s">
        <v>145</v>
      </c>
      <c r="V27" s="130"/>
      <c r="W27" s="89" t="str">
        <f>+$B$5</f>
        <v>今宿岐山</v>
      </c>
      <c r="X27" s="89" t="s">
        <v>146</v>
      </c>
      <c r="Y27" s="75"/>
      <c r="Z27" s="106" t="s">
        <v>143</v>
      </c>
      <c r="AA27" s="138">
        <f>+P27</f>
        <v>0.375</v>
      </c>
      <c r="AB27" s="110" t="s">
        <v>144</v>
      </c>
      <c r="AC27" s="109">
        <f>AA27+$AX$3</f>
        <v>0.39930555555555558</v>
      </c>
      <c r="AD27" s="89" t="str">
        <f>+$B$11</f>
        <v>湯野</v>
      </c>
      <c r="AE27" s="128"/>
      <c r="AF27" s="129" t="s">
        <v>145</v>
      </c>
      <c r="AG27" s="130"/>
      <c r="AH27" s="89" t="str">
        <f>+$B$17</f>
        <v>富　田</v>
      </c>
      <c r="AI27" s="89" t="s">
        <v>146</v>
      </c>
      <c r="AL27" s="147"/>
      <c r="AM27" s="147"/>
      <c r="AN27" s="147"/>
      <c r="AO27" s="147"/>
      <c r="AP27" s="147"/>
      <c r="AQ27" s="147"/>
      <c r="AR27" s="147">
        <v>10</v>
      </c>
      <c r="AS27" s="147"/>
      <c r="AT27" s="147"/>
      <c r="AU27" s="147">
        <v>7</v>
      </c>
    </row>
    <row r="28" spans="1:47" ht="28.5" customHeight="1" x14ac:dyDescent="0.15">
      <c r="B28" s="105"/>
      <c r="D28" s="106" t="s">
        <v>147</v>
      </c>
      <c r="E28" s="107">
        <f>G27+$AX$4</f>
        <v>0.40625</v>
      </c>
      <c r="F28" s="110" t="s">
        <v>144</v>
      </c>
      <c r="G28" s="109">
        <f>E28+$AX$3</f>
        <v>0.43055555555555558</v>
      </c>
      <c r="H28" s="89" t="str">
        <f>+$B$17</f>
        <v>富　田</v>
      </c>
      <c r="I28" s="128"/>
      <c r="J28" s="129" t="s">
        <v>145</v>
      </c>
      <c r="K28" s="130"/>
      <c r="L28" s="89" t="str">
        <f>+$B$19</f>
        <v>徳　山</v>
      </c>
      <c r="M28" s="89" t="s">
        <v>146</v>
      </c>
      <c r="N28" s="75"/>
      <c r="O28" s="106" t="s">
        <v>147</v>
      </c>
      <c r="P28" s="107">
        <f>R27+$AX$4</f>
        <v>0.40625</v>
      </c>
      <c r="Q28" s="110" t="s">
        <v>144</v>
      </c>
      <c r="R28" s="109">
        <f>P28+$AX$3</f>
        <v>0.43055555555555558</v>
      </c>
      <c r="S28" s="89" t="str">
        <f>+$B$15</f>
        <v>秋　月</v>
      </c>
      <c r="T28" s="128"/>
      <c r="U28" s="129" t="s">
        <v>145</v>
      </c>
      <c r="V28" s="130"/>
      <c r="W28" s="89" t="str">
        <f t="shared" ref="W28:W31" si="0">+$B$7</f>
        <v>EDEVALD</v>
      </c>
      <c r="X28" s="89" t="s">
        <v>146</v>
      </c>
      <c r="Y28" s="75"/>
      <c r="Z28" s="106" t="s">
        <v>147</v>
      </c>
      <c r="AA28" s="107">
        <f>AC27+$AX$4</f>
        <v>0.40625</v>
      </c>
      <c r="AB28" s="110" t="s">
        <v>144</v>
      </c>
      <c r="AC28" s="109">
        <f>AA28+$AX$3</f>
        <v>0.43055555555555558</v>
      </c>
      <c r="AD28" s="89" t="str">
        <f>+$B$13</f>
        <v>菊　川</v>
      </c>
      <c r="AE28" s="128"/>
      <c r="AF28" s="129" t="s">
        <v>145</v>
      </c>
      <c r="AG28" s="130"/>
      <c r="AH28" s="89" t="str">
        <f>+$B$21</f>
        <v>Futuro</v>
      </c>
      <c r="AI28" s="89" t="s">
        <v>146</v>
      </c>
      <c r="AL28" s="147">
        <v>4</v>
      </c>
      <c r="AM28" s="147">
        <v>9</v>
      </c>
      <c r="AN28" s="147"/>
      <c r="AO28" s="147">
        <v>1</v>
      </c>
      <c r="AP28" s="147"/>
      <c r="AQ28" s="147"/>
      <c r="AR28" s="147"/>
      <c r="AS28" s="147"/>
      <c r="AT28" s="147">
        <v>2</v>
      </c>
      <c r="AU28" s="147"/>
    </row>
    <row r="29" spans="1:47" ht="28.5" customHeight="1" x14ac:dyDescent="0.15">
      <c r="B29" s="105"/>
      <c r="D29" s="106" t="s">
        <v>148</v>
      </c>
      <c r="E29" s="107">
        <f>G28+$AX$4</f>
        <v>0.4375</v>
      </c>
      <c r="F29" s="108" t="s">
        <v>144</v>
      </c>
      <c r="G29" s="109">
        <f>E29+$AX$3</f>
        <v>0.46180555555555558</v>
      </c>
      <c r="H29" s="89" t="str">
        <f>+$B$9</f>
        <v>ｽﾄﾔﾉﾌ</v>
      </c>
      <c r="I29" s="128"/>
      <c r="J29" s="129" t="s">
        <v>145</v>
      </c>
      <c r="K29" s="130"/>
      <c r="L29" s="89" t="str">
        <f>+$B$11</f>
        <v>湯野</v>
      </c>
      <c r="M29" s="89" t="s">
        <v>146</v>
      </c>
      <c r="N29" s="75"/>
      <c r="O29" s="106" t="s">
        <v>148</v>
      </c>
      <c r="P29" s="107">
        <f>R28+$AX$4</f>
        <v>0.4375</v>
      </c>
      <c r="Q29" s="108" t="s">
        <v>144</v>
      </c>
      <c r="R29" s="109">
        <f>P29+$AX$3</f>
        <v>0.46180555555555558</v>
      </c>
      <c r="S29" s="89" t="str">
        <f>+$B$5</f>
        <v>今宿岐山</v>
      </c>
      <c r="T29" s="128"/>
      <c r="U29" s="129" t="s">
        <v>145</v>
      </c>
      <c r="V29" s="130"/>
      <c r="W29" s="89" t="str">
        <f t="shared" si="0"/>
        <v>EDEVALD</v>
      </c>
      <c r="X29" s="89" t="s">
        <v>146</v>
      </c>
      <c r="Y29" s="75"/>
      <c r="Z29" s="106" t="s">
        <v>148</v>
      </c>
      <c r="AA29" s="107">
        <f>AC28+$AX$4</f>
        <v>0.4375</v>
      </c>
      <c r="AB29" s="108" t="s">
        <v>144</v>
      </c>
      <c r="AC29" s="109">
        <f>AA29+$AX$3</f>
        <v>0.46180555555555558</v>
      </c>
      <c r="AD29" s="89" t="str">
        <f>+$B$13</f>
        <v>菊　川</v>
      </c>
      <c r="AE29" s="128"/>
      <c r="AF29" s="129" t="s">
        <v>145</v>
      </c>
      <c r="AG29" s="130"/>
      <c r="AH29" s="89" t="str">
        <f>+$B$15</f>
        <v>秋　月</v>
      </c>
      <c r="AI29" s="89" t="s">
        <v>146</v>
      </c>
      <c r="AL29" s="147"/>
      <c r="AM29" s="147"/>
      <c r="AN29" s="147"/>
      <c r="AO29" s="147"/>
      <c r="AP29" s="147">
        <v>8</v>
      </c>
      <c r="AQ29" s="147">
        <v>7</v>
      </c>
      <c r="AR29" s="147">
        <v>6</v>
      </c>
      <c r="AS29" s="147">
        <v>5</v>
      </c>
      <c r="AT29" s="147"/>
      <c r="AU29" s="147"/>
    </row>
    <row r="30" spans="1:47" ht="28.5" customHeight="1" x14ac:dyDescent="0.15">
      <c r="B30" s="105"/>
      <c r="D30" s="106" t="s">
        <v>149</v>
      </c>
      <c r="E30" s="107">
        <f>G29+$AX$4</f>
        <v>0.46875</v>
      </c>
      <c r="F30" s="110" t="s">
        <v>144</v>
      </c>
      <c r="G30" s="109">
        <f>E30+$AX$3</f>
        <v>0.49305555555555558</v>
      </c>
      <c r="H30" s="89" t="str">
        <f>+$B$19</f>
        <v>徳　山</v>
      </c>
      <c r="I30" s="128"/>
      <c r="J30" s="129" t="s">
        <v>145</v>
      </c>
      <c r="K30" s="130"/>
      <c r="L30" s="89" t="str">
        <f>+$B$11</f>
        <v>湯野</v>
      </c>
      <c r="M30" s="89" t="s">
        <v>146</v>
      </c>
      <c r="N30" s="75"/>
      <c r="O30" s="106" t="s">
        <v>149</v>
      </c>
      <c r="P30" s="107">
        <f>R29+$AX$4</f>
        <v>0.46875</v>
      </c>
      <c r="Q30" s="110" t="s">
        <v>144</v>
      </c>
      <c r="R30" s="109">
        <f>P30+$AX$3</f>
        <v>0.49305555555555558</v>
      </c>
      <c r="S30" s="89" t="str">
        <f>+$B$3</f>
        <v>K&amp;K</v>
      </c>
      <c r="T30" s="128"/>
      <c r="U30" s="129" t="s">
        <v>145</v>
      </c>
      <c r="V30" s="130"/>
      <c r="W30" s="89" t="str">
        <f>+$B$21</f>
        <v>Futuro</v>
      </c>
      <c r="X30" s="89" t="s">
        <v>146</v>
      </c>
      <c r="Y30" s="75"/>
      <c r="Z30" s="106" t="s">
        <v>149</v>
      </c>
      <c r="AA30" s="107">
        <f>AC29+$AX$4</f>
        <v>0.46875</v>
      </c>
      <c r="AB30" s="110" t="s">
        <v>144</v>
      </c>
      <c r="AC30" s="109">
        <f>AA30+$AX$3</f>
        <v>0.49305555555555558</v>
      </c>
      <c r="AD30" s="89" t="str">
        <f>+$B$9</f>
        <v>ｽﾄﾔﾉﾌ</v>
      </c>
      <c r="AE30" s="128"/>
      <c r="AF30" s="129" t="s">
        <v>145</v>
      </c>
      <c r="AG30" s="130"/>
      <c r="AH30" s="89" t="str">
        <f>+$B$5</f>
        <v>今宿岐山</v>
      </c>
      <c r="AI30" s="89" t="s">
        <v>146</v>
      </c>
      <c r="AL30" s="147">
        <v>10</v>
      </c>
      <c r="AM30" s="147">
        <v>3</v>
      </c>
      <c r="AN30" s="147">
        <v>2</v>
      </c>
      <c r="AO30" s="147"/>
      <c r="AP30" s="147"/>
      <c r="AQ30" s="147"/>
      <c r="AR30" s="147"/>
      <c r="AS30" s="147"/>
      <c r="AT30" s="147"/>
      <c r="AU30" s="147">
        <v>1</v>
      </c>
    </row>
    <row r="31" spans="1:47" ht="28.5" customHeight="1" x14ac:dyDescent="0.15">
      <c r="B31" s="105"/>
      <c r="D31" s="106" t="s">
        <v>150</v>
      </c>
      <c r="E31" s="107">
        <f>G30+$AX$4</f>
        <v>0.5</v>
      </c>
      <c r="F31" s="110" t="s">
        <v>144</v>
      </c>
      <c r="G31" s="109">
        <f>E31+$AX$3</f>
        <v>0.52430555555555558</v>
      </c>
      <c r="H31" s="89" t="str">
        <f>+$B$17</f>
        <v>富　田</v>
      </c>
      <c r="I31" s="128"/>
      <c r="J31" s="129" t="s">
        <v>145</v>
      </c>
      <c r="K31" s="130"/>
      <c r="L31" s="89" t="str">
        <f>+$B$3</f>
        <v>K&amp;K</v>
      </c>
      <c r="M31" s="89" t="s">
        <v>146</v>
      </c>
      <c r="N31" s="75"/>
      <c r="O31" s="106" t="s">
        <v>150</v>
      </c>
      <c r="P31" s="107">
        <f>R30+$AX$4</f>
        <v>0.5</v>
      </c>
      <c r="Q31" s="110" t="s">
        <v>144</v>
      </c>
      <c r="R31" s="109">
        <f>P31+$AX$3</f>
        <v>0.52430555555555558</v>
      </c>
      <c r="S31" s="89" t="str">
        <f>+$B$13</f>
        <v>菊　川</v>
      </c>
      <c r="T31" s="128"/>
      <c r="U31" s="129" t="s">
        <v>145</v>
      </c>
      <c r="V31" s="130"/>
      <c r="W31" s="89" t="str">
        <f t="shared" si="0"/>
        <v>EDEVALD</v>
      </c>
      <c r="X31" s="89" t="s">
        <v>146</v>
      </c>
      <c r="Y31" s="75"/>
      <c r="Z31" s="106" t="s">
        <v>150</v>
      </c>
      <c r="AA31" s="107">
        <f>AC30+$AX$4</f>
        <v>0.5</v>
      </c>
      <c r="AB31" s="110" t="s">
        <v>144</v>
      </c>
      <c r="AC31" s="109">
        <f>AA31+$AX$3</f>
        <v>0.52430555555555558</v>
      </c>
      <c r="AD31" s="89" t="str">
        <f>+$B$21</f>
        <v>Futuro</v>
      </c>
      <c r="AE31" s="128"/>
      <c r="AF31" s="129" t="s">
        <v>145</v>
      </c>
      <c r="AG31" s="130"/>
      <c r="AH31" s="89" t="str">
        <f>+$B$15</f>
        <v>秋　月</v>
      </c>
      <c r="AI31" s="89" t="s">
        <v>146</v>
      </c>
      <c r="AL31" s="147"/>
      <c r="AM31" s="147"/>
      <c r="AN31" s="147"/>
      <c r="AO31" s="147">
        <v>5</v>
      </c>
      <c r="AP31" s="147">
        <v>4</v>
      </c>
      <c r="AQ31" s="147"/>
      <c r="AR31" s="147"/>
      <c r="AS31" s="147">
        <v>9</v>
      </c>
      <c r="AT31" s="147">
        <v>8</v>
      </c>
      <c r="AU31" s="147"/>
    </row>
    <row r="32" spans="1:47" ht="28.5" customHeight="1" x14ac:dyDescent="0.15">
      <c r="B32" s="105"/>
      <c r="D32" s="94"/>
      <c r="E32" s="95"/>
      <c r="F32" s="96"/>
      <c r="G32" s="97"/>
      <c r="H32" s="98"/>
      <c r="I32" s="131"/>
      <c r="J32" s="132"/>
      <c r="K32" s="133"/>
      <c r="L32" s="98"/>
      <c r="M32" s="98"/>
      <c r="N32" s="75"/>
      <c r="O32" s="94"/>
      <c r="P32" s="95"/>
      <c r="Q32" s="96"/>
      <c r="R32" s="97"/>
      <c r="S32" s="98"/>
      <c r="T32" s="131"/>
      <c r="U32" s="132"/>
      <c r="V32" s="133"/>
      <c r="W32" s="98"/>
      <c r="X32" s="98"/>
      <c r="Y32" s="75"/>
      <c r="Z32" s="94"/>
      <c r="AA32" s="95"/>
      <c r="AB32" s="96"/>
      <c r="AC32" s="97"/>
      <c r="AD32" s="98"/>
      <c r="AE32" s="131"/>
      <c r="AF32" s="132"/>
      <c r="AG32" s="133"/>
      <c r="AH32" s="98"/>
      <c r="AI32" s="98"/>
      <c r="AL32" s="147"/>
      <c r="AM32" s="147"/>
      <c r="AN32" s="147">
        <v>7</v>
      </c>
      <c r="AO32" s="147"/>
      <c r="AP32" s="147"/>
      <c r="AQ32" s="147">
        <v>10</v>
      </c>
      <c r="AR32" s="147">
        <v>3</v>
      </c>
      <c r="AS32" s="147"/>
      <c r="AT32" s="147"/>
      <c r="AU32" s="147">
        <v>6</v>
      </c>
    </row>
    <row r="33" spans="2:47" ht="28.5" customHeight="1" x14ac:dyDescent="0.15">
      <c r="B33" s="105"/>
      <c r="D33" s="94"/>
      <c r="E33" s="95"/>
      <c r="F33" s="96"/>
      <c r="G33" s="97"/>
      <c r="H33" s="98"/>
      <c r="I33" s="131"/>
      <c r="J33" s="132"/>
      <c r="K33" s="133"/>
      <c r="L33" s="98"/>
      <c r="M33" s="98"/>
      <c r="N33" s="75"/>
      <c r="O33" s="94"/>
      <c r="P33" s="95"/>
      <c r="Q33" s="96"/>
      <c r="R33" s="97"/>
      <c r="S33" s="98"/>
      <c r="T33" s="131"/>
      <c r="U33" s="132"/>
      <c r="V33" s="133"/>
      <c r="W33" s="98"/>
      <c r="X33" s="98"/>
      <c r="Y33" s="75"/>
      <c r="Z33" s="94"/>
      <c r="AA33" s="95"/>
      <c r="AB33" s="96"/>
      <c r="AC33" s="97"/>
      <c r="AD33" s="98"/>
      <c r="AE33" s="131"/>
      <c r="AF33" s="132"/>
      <c r="AG33" s="133"/>
      <c r="AH33" s="98"/>
      <c r="AI33" s="98"/>
      <c r="AL33" s="147">
        <v>8</v>
      </c>
      <c r="AM33" s="147">
        <v>4</v>
      </c>
      <c r="AN33" s="147"/>
      <c r="AO33" s="147">
        <v>2</v>
      </c>
      <c r="AP33" s="147"/>
      <c r="AQ33" s="147"/>
      <c r="AR33" s="147"/>
      <c r="AS33" s="147">
        <v>1</v>
      </c>
      <c r="AT33" s="147"/>
      <c r="AU33" s="147"/>
    </row>
    <row r="34" spans="2:47" ht="28.5" customHeight="1" x14ac:dyDescent="0.15">
      <c r="B34" s="77"/>
      <c r="D34" s="94"/>
      <c r="E34" s="95"/>
      <c r="F34" s="96"/>
      <c r="G34" s="97"/>
      <c r="H34" s="98"/>
      <c r="I34" s="131"/>
      <c r="J34" s="132"/>
      <c r="K34" s="133"/>
      <c r="L34" s="98"/>
      <c r="M34" s="98"/>
      <c r="N34" s="75"/>
      <c r="O34" s="94"/>
      <c r="P34" s="95"/>
      <c r="Q34" s="96"/>
      <c r="R34" s="97"/>
      <c r="S34" s="98"/>
      <c r="T34" s="131"/>
      <c r="U34" s="132"/>
      <c r="V34" s="133"/>
      <c r="W34" s="98"/>
      <c r="X34" s="98"/>
      <c r="Y34" s="75"/>
      <c r="Z34" s="94"/>
      <c r="AA34" s="95"/>
      <c r="AB34" s="96"/>
      <c r="AC34" s="97"/>
      <c r="AD34" s="98"/>
      <c r="AE34" s="131"/>
      <c r="AF34" s="132"/>
      <c r="AG34" s="133"/>
      <c r="AH34" s="98"/>
      <c r="AI34" s="98"/>
      <c r="AL34" s="147"/>
      <c r="AM34" s="147"/>
      <c r="AN34" s="147">
        <v>6</v>
      </c>
      <c r="AO34" s="147"/>
      <c r="AP34" s="147">
        <v>9</v>
      </c>
      <c r="AQ34" s="147">
        <v>3</v>
      </c>
      <c r="AR34" s="147"/>
      <c r="AS34" s="147"/>
      <c r="AT34" s="147">
        <v>5</v>
      </c>
      <c r="AU34" s="147"/>
    </row>
    <row r="35" spans="2:47" ht="28.5" customHeight="1" x14ac:dyDescent="0.15">
      <c r="B35" s="77"/>
      <c r="D35" s="99"/>
      <c r="E35" s="100"/>
      <c r="F35" s="101"/>
      <c r="G35" s="102"/>
      <c r="H35" s="103"/>
      <c r="I35" s="134"/>
      <c r="J35" s="135" t="s">
        <v>154</v>
      </c>
      <c r="K35" s="136"/>
      <c r="L35" s="136"/>
      <c r="M35" s="137"/>
      <c r="O35" s="99"/>
      <c r="P35" s="100"/>
      <c r="Q35" s="101"/>
      <c r="R35" s="102"/>
      <c r="S35" s="103"/>
      <c r="T35" s="134"/>
      <c r="U35" s="135" t="s">
        <v>154</v>
      </c>
      <c r="V35" s="136"/>
      <c r="W35" s="136"/>
      <c r="X35" s="137"/>
      <c r="Z35" s="99"/>
      <c r="AA35" s="100"/>
      <c r="AB35" s="101"/>
      <c r="AC35" s="102"/>
      <c r="AD35" s="103"/>
      <c r="AE35" s="134"/>
      <c r="AF35" s="135" t="s">
        <v>154</v>
      </c>
      <c r="AG35" s="136"/>
      <c r="AH35" s="136"/>
      <c r="AI35" s="137"/>
    </row>
    <row r="36" spans="2:47" ht="28.5" customHeight="1" x14ac:dyDescent="0.15">
      <c r="B36" s="77"/>
    </row>
    <row r="37" spans="2:47" ht="28.5" customHeight="1" x14ac:dyDescent="0.15"/>
    <row r="38" spans="2:47" ht="28.5" customHeight="1" x14ac:dyDescent="0.15"/>
    <row r="39" spans="2:47" ht="28.5" customHeight="1" x14ac:dyDescent="0.15"/>
    <row r="40" spans="2:47" ht="28.5" customHeight="1" x14ac:dyDescent="0.15">
      <c r="D40" s="333" t="s">
        <v>222</v>
      </c>
      <c r="E40" s="333"/>
      <c r="F40" s="333"/>
      <c r="G40" s="333"/>
      <c r="H40" s="333"/>
      <c r="I40" s="333"/>
      <c r="J40" s="333"/>
      <c r="K40" s="333"/>
      <c r="L40" s="333"/>
      <c r="M40" s="333"/>
      <c r="N40" s="333"/>
      <c r="O40" s="333"/>
      <c r="P40" s="333"/>
      <c r="Q40" s="333"/>
      <c r="R40" s="333"/>
      <c r="S40" s="333"/>
      <c r="T40" s="333"/>
      <c r="U40" s="333"/>
      <c r="V40" s="333"/>
      <c r="W40" s="333"/>
      <c r="X40" s="333"/>
      <c r="Y40" s="80"/>
      <c r="Z40" s="80"/>
      <c r="AA40" s="80"/>
      <c r="AB40" s="80"/>
      <c r="AC40" s="80"/>
      <c r="AD40" s="80"/>
      <c r="AE40" s="80"/>
      <c r="AF40" s="80"/>
      <c r="AG40" s="80"/>
      <c r="AH40" s="80"/>
      <c r="AI40" s="80"/>
    </row>
    <row r="41" spans="2:47" ht="28.5" customHeight="1" x14ac:dyDescent="0.15">
      <c r="D41" s="333"/>
      <c r="E41" s="333"/>
      <c r="F41" s="333"/>
      <c r="G41" s="333"/>
      <c r="H41" s="333"/>
      <c r="I41" s="333"/>
      <c r="J41" s="333"/>
      <c r="K41" s="333"/>
      <c r="L41" s="333"/>
      <c r="M41" s="333"/>
      <c r="N41" s="333"/>
      <c r="O41" s="333"/>
      <c r="P41" s="333"/>
      <c r="Q41" s="333"/>
      <c r="R41" s="333"/>
      <c r="S41" s="333"/>
      <c r="T41" s="333"/>
      <c r="U41" s="333"/>
      <c r="V41" s="333"/>
      <c r="W41" s="333"/>
      <c r="X41" s="333"/>
      <c r="Y41" s="80"/>
      <c r="Z41" s="80"/>
      <c r="AA41" s="80"/>
      <c r="AB41" s="80"/>
      <c r="AC41" s="80"/>
      <c r="AD41" s="80"/>
      <c r="AE41" s="80"/>
      <c r="AF41" s="80"/>
      <c r="AG41" s="80"/>
      <c r="AH41" s="80"/>
      <c r="AI41" s="80"/>
    </row>
    <row r="42" spans="2:47" ht="28.5" customHeight="1" x14ac:dyDescent="0.15">
      <c r="D42" s="81"/>
      <c r="E42" s="82"/>
      <c r="F42" s="82"/>
      <c r="G42" s="82"/>
      <c r="H42" s="82"/>
      <c r="I42" s="82"/>
      <c r="J42" s="82"/>
      <c r="K42" s="82"/>
      <c r="L42" s="82"/>
      <c r="M42" s="82"/>
      <c r="N42" s="82"/>
      <c r="O42" s="82"/>
      <c r="P42" s="82"/>
      <c r="Q42" s="82"/>
      <c r="R42" s="82"/>
      <c r="S42" s="82"/>
      <c r="T42" s="82"/>
      <c r="U42" s="82"/>
      <c r="V42" s="82"/>
      <c r="W42" s="82"/>
      <c r="X42" s="141"/>
      <c r="Y42" s="82"/>
      <c r="Z42" s="82"/>
      <c r="AA42" s="82"/>
      <c r="AB42" s="82"/>
      <c r="AC42" s="82"/>
      <c r="AD42" s="82"/>
      <c r="AE42" s="82"/>
      <c r="AF42" s="82"/>
      <c r="AG42" s="82"/>
      <c r="AH42" s="82"/>
      <c r="AI42" s="141"/>
    </row>
    <row r="43" spans="2:47" ht="28.5" customHeight="1" x14ac:dyDescent="0.15">
      <c r="D43" s="83"/>
      <c r="E43" s="84" t="s">
        <v>135</v>
      </c>
      <c r="F43" s="83"/>
      <c r="G43" s="83"/>
      <c r="H43" s="84"/>
      <c r="I43" s="84"/>
      <c r="J43" s="125"/>
      <c r="K43" s="125"/>
      <c r="L43" s="125"/>
      <c r="M43" s="139" t="s">
        <v>223</v>
      </c>
      <c r="N43" s="127"/>
      <c r="O43" s="83"/>
      <c r="P43" s="84" t="s">
        <v>135</v>
      </c>
      <c r="Q43" s="83"/>
      <c r="R43" s="83"/>
      <c r="S43" s="84"/>
      <c r="T43" s="84"/>
      <c r="U43" s="125"/>
      <c r="V43" s="125"/>
      <c r="W43" s="125"/>
      <c r="X43" s="139" t="s">
        <v>223</v>
      </c>
      <c r="Y43" s="127"/>
      <c r="Z43" s="83"/>
      <c r="AA43" s="84" t="s">
        <v>135</v>
      </c>
      <c r="AB43" s="83"/>
      <c r="AC43" s="83"/>
      <c r="AD43" s="84"/>
      <c r="AE43" s="84"/>
      <c r="AF43" s="125"/>
      <c r="AG43" s="125"/>
      <c r="AH43" s="125"/>
      <c r="AI43" s="139" t="s">
        <v>223</v>
      </c>
    </row>
    <row r="44" spans="2:47" ht="28.5" customHeight="1" x14ac:dyDescent="0.15">
      <c r="D44" s="264" t="s">
        <v>138</v>
      </c>
      <c r="E44" s="275" t="s">
        <v>139</v>
      </c>
      <c r="F44" s="276"/>
      <c r="G44" s="277"/>
      <c r="H44" s="274" t="s">
        <v>140</v>
      </c>
      <c r="I44" s="274"/>
      <c r="J44" s="274"/>
      <c r="K44" s="274"/>
      <c r="L44" s="274"/>
      <c r="M44" s="263" t="s">
        <v>141</v>
      </c>
      <c r="O44" s="264" t="s">
        <v>142</v>
      </c>
      <c r="P44" s="275" t="s">
        <v>139</v>
      </c>
      <c r="Q44" s="276"/>
      <c r="R44" s="277"/>
      <c r="S44" s="274" t="s">
        <v>140</v>
      </c>
      <c r="T44" s="274"/>
      <c r="U44" s="274"/>
      <c r="V44" s="274"/>
      <c r="W44" s="274"/>
      <c r="X44" s="263" t="s">
        <v>141</v>
      </c>
      <c r="Z44" s="264" t="s">
        <v>157</v>
      </c>
      <c r="AA44" s="275" t="s">
        <v>139</v>
      </c>
      <c r="AB44" s="276"/>
      <c r="AC44" s="277"/>
      <c r="AD44" s="274" t="s">
        <v>140</v>
      </c>
      <c r="AE44" s="274"/>
      <c r="AF44" s="274"/>
      <c r="AG44" s="274"/>
      <c r="AH44" s="274"/>
      <c r="AI44" s="263" t="s">
        <v>141</v>
      </c>
      <c r="AL44" s="150">
        <v>1</v>
      </c>
      <c r="AM44" s="150">
        <v>2</v>
      </c>
      <c r="AN44" s="150">
        <v>3</v>
      </c>
      <c r="AO44" s="150">
        <v>4</v>
      </c>
      <c r="AP44" s="150">
        <v>5</v>
      </c>
      <c r="AQ44" s="150">
        <v>6</v>
      </c>
      <c r="AR44" s="150">
        <v>7</v>
      </c>
      <c r="AS44" s="150">
        <v>8</v>
      </c>
      <c r="AT44" s="150">
        <v>9</v>
      </c>
      <c r="AU44" s="150">
        <v>10</v>
      </c>
    </row>
    <row r="45" spans="2:47" ht="29.25" customHeight="1" x14ac:dyDescent="0.15">
      <c r="D45" s="265"/>
      <c r="E45" s="278"/>
      <c r="F45" s="279"/>
      <c r="G45" s="280"/>
      <c r="H45" s="274"/>
      <c r="I45" s="274"/>
      <c r="J45" s="274"/>
      <c r="K45" s="274"/>
      <c r="L45" s="274"/>
      <c r="M45" s="263"/>
      <c r="O45" s="265"/>
      <c r="P45" s="278"/>
      <c r="Q45" s="279"/>
      <c r="R45" s="280"/>
      <c r="S45" s="274"/>
      <c r="T45" s="274"/>
      <c r="U45" s="274"/>
      <c r="V45" s="274"/>
      <c r="W45" s="274"/>
      <c r="X45" s="263"/>
      <c r="Z45" s="265"/>
      <c r="AA45" s="278"/>
      <c r="AB45" s="279"/>
      <c r="AC45" s="280"/>
      <c r="AD45" s="274"/>
      <c r="AE45" s="274"/>
      <c r="AF45" s="274"/>
      <c r="AG45" s="274"/>
      <c r="AH45" s="274"/>
      <c r="AI45" s="263"/>
      <c r="AL45" s="98" t="str">
        <f>+$B$3</f>
        <v>K&amp;K</v>
      </c>
      <c r="AM45" s="98" t="str">
        <f>+$B$5</f>
        <v>今宿岐山</v>
      </c>
      <c r="AN45" s="98" t="str">
        <f>+$B$7</f>
        <v>EDEVALD</v>
      </c>
      <c r="AO45" s="98" t="str">
        <f>+$B$9</f>
        <v>ｽﾄﾔﾉﾌ</v>
      </c>
      <c r="AP45" s="98" t="str">
        <f>+$B$11</f>
        <v>湯野</v>
      </c>
      <c r="AQ45" s="98" t="str">
        <f>+$B$13</f>
        <v>菊　川</v>
      </c>
      <c r="AR45" s="98" t="str">
        <f>+$B$15</f>
        <v>秋　月</v>
      </c>
      <c r="AS45" s="98" t="str">
        <f>+$B$17</f>
        <v>富　田</v>
      </c>
      <c r="AT45" s="98" t="str">
        <f>+$B$19</f>
        <v>徳　山</v>
      </c>
      <c r="AU45" s="98" t="str">
        <f>+$B$21</f>
        <v>Futuro</v>
      </c>
    </row>
    <row r="46" spans="2:47" ht="29.25" customHeight="1" x14ac:dyDescent="0.15">
      <c r="D46" s="117" t="s">
        <v>143</v>
      </c>
      <c r="E46" s="118">
        <v>0.375</v>
      </c>
      <c r="F46" s="119" t="s">
        <v>144</v>
      </c>
      <c r="G46" s="120">
        <f>E46+$AX$3</f>
        <v>0.39930555555555558</v>
      </c>
      <c r="H46" s="89" t="str">
        <f>+$B$15</f>
        <v>秋　月</v>
      </c>
      <c r="I46" s="128"/>
      <c r="J46" s="129" t="s">
        <v>145</v>
      </c>
      <c r="K46" s="130"/>
      <c r="L46" s="89" t="str">
        <f>+$B$19</f>
        <v>徳　山</v>
      </c>
      <c r="M46" s="89" t="s">
        <v>146</v>
      </c>
      <c r="N46" s="75"/>
      <c r="O46" s="117" t="s">
        <v>143</v>
      </c>
      <c r="P46" s="118">
        <f>+E46</f>
        <v>0.375</v>
      </c>
      <c r="Q46" s="119" t="s">
        <v>144</v>
      </c>
      <c r="R46" s="120">
        <f>P46+$AX$3</f>
        <v>0.39930555555555558</v>
      </c>
      <c r="S46" s="89" t="str">
        <f>+$B$5</f>
        <v>今宿岐山</v>
      </c>
      <c r="T46" s="128"/>
      <c r="U46" s="129" t="s">
        <v>145</v>
      </c>
      <c r="V46" s="130"/>
      <c r="W46" s="89" t="str">
        <f>+$B$17</f>
        <v>富　田</v>
      </c>
      <c r="X46" s="89" t="s">
        <v>146</v>
      </c>
      <c r="Y46" s="75"/>
      <c r="Z46" s="117" t="s">
        <v>143</v>
      </c>
      <c r="AA46" s="118">
        <f>+P46</f>
        <v>0.375</v>
      </c>
      <c r="AB46" s="119" t="s">
        <v>144</v>
      </c>
      <c r="AC46" s="120">
        <f>AA46+$AX$3</f>
        <v>0.39930555555555558</v>
      </c>
      <c r="AD46" s="89" t="str">
        <f>+$B$9</f>
        <v>ｽﾄﾔﾉﾌ</v>
      </c>
      <c r="AE46" s="128"/>
      <c r="AF46" s="129" t="s">
        <v>145</v>
      </c>
      <c r="AG46" s="130"/>
      <c r="AH46" s="89" t="str">
        <f>+$B$13</f>
        <v>菊　川</v>
      </c>
      <c r="AI46" s="89" t="s">
        <v>146</v>
      </c>
      <c r="AL46" s="145"/>
      <c r="AM46" s="145">
        <v>6</v>
      </c>
      <c r="AN46" s="145"/>
      <c r="AO46" s="145">
        <v>8</v>
      </c>
      <c r="AP46" s="145"/>
      <c r="AQ46" s="145">
        <v>2</v>
      </c>
      <c r="AR46" s="145"/>
      <c r="AS46" s="145">
        <v>4</v>
      </c>
      <c r="AT46" s="145"/>
      <c r="AU46" s="145"/>
    </row>
    <row r="47" spans="2:47" ht="29.25" customHeight="1" x14ac:dyDescent="0.15">
      <c r="D47" s="117" t="s">
        <v>147</v>
      </c>
      <c r="E47" s="121">
        <f>G46+$AX$4</f>
        <v>0.40625</v>
      </c>
      <c r="F47" s="122" t="s">
        <v>144</v>
      </c>
      <c r="G47" s="120">
        <f>E47+$AX$3</f>
        <v>0.43055555555555558</v>
      </c>
      <c r="H47" s="89" t="str">
        <f>+$B$5</f>
        <v>今宿岐山</v>
      </c>
      <c r="I47" s="128"/>
      <c r="J47" s="129" t="s">
        <v>145</v>
      </c>
      <c r="K47" s="130"/>
      <c r="L47" s="89" t="str">
        <f>+$B$21</f>
        <v>Futuro</v>
      </c>
      <c r="M47" s="89" t="s">
        <v>146</v>
      </c>
      <c r="N47" s="75"/>
      <c r="O47" s="117" t="s">
        <v>147</v>
      </c>
      <c r="P47" s="121">
        <f>R46+$AX$4</f>
        <v>0.40625</v>
      </c>
      <c r="Q47" s="122" t="s">
        <v>144</v>
      </c>
      <c r="R47" s="120">
        <f>P47+$AX$3</f>
        <v>0.43055555555555558</v>
      </c>
      <c r="S47" s="89" t="str">
        <f>+$B$3</f>
        <v>K&amp;K</v>
      </c>
      <c r="T47" s="128"/>
      <c r="U47" s="129" t="s">
        <v>145</v>
      </c>
      <c r="V47" s="130"/>
      <c r="W47" s="89" t="str">
        <f>+$B$11</f>
        <v>湯野</v>
      </c>
      <c r="X47" s="89" t="s">
        <v>146</v>
      </c>
      <c r="Y47" s="75"/>
      <c r="Z47" s="117" t="s">
        <v>147</v>
      </c>
      <c r="AA47" s="121">
        <f>AC46+$AX$4</f>
        <v>0.40625</v>
      </c>
      <c r="AB47" s="122" t="s">
        <v>144</v>
      </c>
      <c r="AC47" s="120">
        <f>AA47+$AX$3</f>
        <v>0.43055555555555558</v>
      </c>
      <c r="AD47" s="89" t="str">
        <f>+$B$19</f>
        <v>徳　山</v>
      </c>
      <c r="AE47" s="128"/>
      <c r="AF47" s="129" t="s">
        <v>145</v>
      </c>
      <c r="AG47" s="130"/>
      <c r="AH47" s="89" t="str">
        <f>+$B$7</f>
        <v>EDEVALD</v>
      </c>
      <c r="AI47" s="89" t="s">
        <v>146</v>
      </c>
      <c r="AL47" s="145">
        <v>5</v>
      </c>
      <c r="AM47" s="145"/>
      <c r="AN47" s="145">
        <v>10</v>
      </c>
      <c r="AO47" s="145"/>
      <c r="AP47" s="145">
        <v>1</v>
      </c>
      <c r="AQ47" s="145"/>
      <c r="AR47" s="145"/>
      <c r="AS47" s="145"/>
      <c r="AT47" s="145"/>
      <c r="AU47" s="145">
        <v>3</v>
      </c>
    </row>
    <row r="48" spans="2:47" ht="29.25" customHeight="1" x14ac:dyDescent="0.15">
      <c r="D48" s="117" t="s">
        <v>148</v>
      </c>
      <c r="E48" s="121">
        <f>G47+$AX$4</f>
        <v>0.4375</v>
      </c>
      <c r="F48" s="119" t="s">
        <v>144</v>
      </c>
      <c r="G48" s="120">
        <f>E48+$AX$3</f>
        <v>0.46180555555555558</v>
      </c>
      <c r="H48" s="89" t="str">
        <f>+$B$21</f>
        <v>Futuro</v>
      </c>
      <c r="I48" s="128"/>
      <c r="J48" s="129" t="s">
        <v>145</v>
      </c>
      <c r="K48" s="130"/>
      <c r="L48" s="89" t="str">
        <f>+$B$7</f>
        <v>EDEVALD</v>
      </c>
      <c r="M48" s="89" t="s">
        <v>146</v>
      </c>
      <c r="N48" s="75"/>
      <c r="O48" s="117" t="s">
        <v>148</v>
      </c>
      <c r="P48" s="121">
        <f>R47+$AX$4</f>
        <v>0.4375</v>
      </c>
      <c r="Q48" s="119" t="s">
        <v>144</v>
      </c>
      <c r="R48" s="120">
        <f>P48+$AX$3</f>
        <v>0.46180555555555558</v>
      </c>
      <c r="S48" s="89" t="str">
        <f>+$B$13</f>
        <v>菊　川</v>
      </c>
      <c r="T48" s="128"/>
      <c r="U48" s="129" t="s">
        <v>145</v>
      </c>
      <c r="V48" s="130"/>
      <c r="W48" s="89" t="str">
        <f>+$B$17</f>
        <v>富　田</v>
      </c>
      <c r="X48" s="89" t="s">
        <v>146</v>
      </c>
      <c r="Y48" s="75"/>
      <c r="Z48" s="117" t="s">
        <v>148</v>
      </c>
      <c r="AA48" s="121">
        <f>AC47+$AX$4</f>
        <v>0.4375</v>
      </c>
      <c r="AB48" s="119" t="s">
        <v>144</v>
      </c>
      <c r="AC48" s="120">
        <f>AA48+$AX$3</f>
        <v>0.46180555555555558</v>
      </c>
      <c r="AD48" s="89" t="str">
        <f>+$B$15</f>
        <v>秋　月</v>
      </c>
      <c r="AE48" s="128"/>
      <c r="AF48" s="129" t="s">
        <v>145</v>
      </c>
      <c r="AG48" s="130"/>
      <c r="AH48" s="89" t="str">
        <f>+$B$3</f>
        <v>K&amp;K</v>
      </c>
      <c r="AI48" s="89" t="s">
        <v>146</v>
      </c>
      <c r="AL48" s="145"/>
      <c r="AM48" s="145">
        <v>8</v>
      </c>
      <c r="AN48" s="145"/>
      <c r="AO48" s="145"/>
      <c r="AP48" s="145"/>
      <c r="AQ48" s="145"/>
      <c r="AR48" s="145">
        <v>9</v>
      </c>
      <c r="AS48" s="145">
        <v>2</v>
      </c>
      <c r="AT48" s="145">
        <v>7</v>
      </c>
      <c r="AU48" s="145"/>
    </row>
    <row r="49" spans="4:47" ht="29.25" customHeight="1" x14ac:dyDescent="0.15">
      <c r="D49" s="117" t="s">
        <v>149</v>
      </c>
      <c r="E49" s="121">
        <f>G48+$AX$4</f>
        <v>0.46875</v>
      </c>
      <c r="F49" s="119" t="s">
        <v>144</v>
      </c>
      <c r="G49" s="120">
        <f>E49+$AX$3</f>
        <v>0.49305555555555558</v>
      </c>
      <c r="H49" s="89" t="str">
        <f>+$B$15</f>
        <v>秋　月</v>
      </c>
      <c r="I49" s="128"/>
      <c r="J49" s="129" t="s">
        <v>145</v>
      </c>
      <c r="K49" s="130"/>
      <c r="L49" s="89" t="str">
        <f>+$B$11</f>
        <v>湯野</v>
      </c>
      <c r="M49" s="89" t="s">
        <v>146</v>
      </c>
      <c r="N49" s="75"/>
      <c r="O49" s="117" t="s">
        <v>149</v>
      </c>
      <c r="P49" s="121">
        <f>R48+$AX$4</f>
        <v>0.46875</v>
      </c>
      <c r="Q49" s="119" t="s">
        <v>144</v>
      </c>
      <c r="R49" s="120">
        <f>P49+$AX$3</f>
        <v>0.49305555555555558</v>
      </c>
      <c r="S49" s="89" t="str">
        <f>+$B$17</f>
        <v>富　田</v>
      </c>
      <c r="T49" s="128"/>
      <c r="U49" s="129" t="s">
        <v>145</v>
      </c>
      <c r="V49" s="130"/>
      <c r="W49" s="89" t="str">
        <f>+$B$9</f>
        <v>ｽﾄﾔﾉﾌ</v>
      </c>
      <c r="X49" s="89" t="s">
        <v>146</v>
      </c>
      <c r="Y49" s="75"/>
      <c r="Z49" s="117" t="s">
        <v>149</v>
      </c>
      <c r="AA49" s="121">
        <f>AC48+$AX$4</f>
        <v>0.46875</v>
      </c>
      <c r="AB49" s="119" t="s">
        <v>144</v>
      </c>
      <c r="AC49" s="120">
        <f>AA49+$AX$3</f>
        <v>0.49305555555555558</v>
      </c>
      <c r="AD49" s="89" t="str">
        <f>+$B$13</f>
        <v>菊　川</v>
      </c>
      <c r="AE49" s="128"/>
      <c r="AF49" s="129" t="s">
        <v>145</v>
      </c>
      <c r="AG49" s="130"/>
      <c r="AH49" s="89" t="str">
        <f>+$B$5</f>
        <v>今宿岐山</v>
      </c>
      <c r="AI49" s="89" t="s">
        <v>146</v>
      </c>
      <c r="AL49" s="145"/>
      <c r="AM49" s="145"/>
      <c r="AN49" s="145">
        <v>5</v>
      </c>
      <c r="AO49" s="145">
        <v>6</v>
      </c>
      <c r="AP49" s="145">
        <v>3</v>
      </c>
      <c r="AQ49" s="145">
        <v>4</v>
      </c>
      <c r="AR49" s="145"/>
      <c r="AS49" s="145"/>
      <c r="AT49" s="145"/>
      <c r="AU49" s="145"/>
    </row>
    <row r="50" spans="4:47" ht="29.25" customHeight="1" x14ac:dyDescent="0.15">
      <c r="D50" s="117" t="s">
        <v>150</v>
      </c>
      <c r="E50" s="121">
        <f>G49+$AX$4</f>
        <v>0.5</v>
      </c>
      <c r="F50" s="119" t="s">
        <v>144</v>
      </c>
      <c r="G50" s="120">
        <f>E50+$AX$3</f>
        <v>0.52430555555555558</v>
      </c>
      <c r="H50" s="89" t="str">
        <f>+$B$3</f>
        <v>K&amp;K</v>
      </c>
      <c r="I50" s="128"/>
      <c r="J50" s="129" t="s">
        <v>145</v>
      </c>
      <c r="K50" s="130"/>
      <c r="L50" s="89" t="str">
        <f>+$B$19</f>
        <v>徳　山</v>
      </c>
      <c r="M50" s="89" t="s">
        <v>146</v>
      </c>
      <c r="N50" s="75"/>
      <c r="O50" s="117" t="s">
        <v>150</v>
      </c>
      <c r="P50" s="121">
        <f>R49+$AX$4</f>
        <v>0.5</v>
      </c>
      <c r="Q50" s="119" t="s">
        <v>144</v>
      </c>
      <c r="R50" s="120">
        <f>P50+$AX$3</f>
        <v>0.52430555555555558</v>
      </c>
      <c r="S50" s="89" t="str">
        <f>+$B$9</f>
        <v>ｽﾄﾔﾉﾌ</v>
      </c>
      <c r="T50" s="128"/>
      <c r="U50" s="129" t="s">
        <v>145</v>
      </c>
      <c r="V50" s="130"/>
      <c r="W50" s="89" t="str">
        <f>+$B$21</f>
        <v>Futuro</v>
      </c>
      <c r="X50" s="89" t="s">
        <v>146</v>
      </c>
      <c r="Y50" s="75"/>
      <c r="Z50" s="117" t="s">
        <v>150</v>
      </c>
      <c r="AA50" s="121">
        <f>AC49+$AX$4</f>
        <v>0.5</v>
      </c>
      <c r="AB50" s="119" t="s">
        <v>144</v>
      </c>
      <c r="AC50" s="120">
        <f>AA50+$AX$3</f>
        <v>0.52430555555555558</v>
      </c>
      <c r="AD50" s="89" t="str">
        <f>+$B$7</f>
        <v>EDEVALD</v>
      </c>
      <c r="AE50" s="128"/>
      <c r="AF50" s="129" t="s">
        <v>145</v>
      </c>
      <c r="AG50" s="130"/>
      <c r="AH50" s="89" t="str">
        <f>+$B$11</f>
        <v>湯野</v>
      </c>
      <c r="AI50" s="89" t="s">
        <v>146</v>
      </c>
      <c r="AL50" s="145">
        <v>9</v>
      </c>
      <c r="AM50" s="145">
        <v>10</v>
      </c>
      <c r="AN50" s="146"/>
      <c r="AO50" s="146"/>
      <c r="AP50" s="146"/>
      <c r="AQ50" s="146"/>
      <c r="AR50" s="146"/>
      <c r="AS50" s="146"/>
      <c r="AT50" s="145">
        <v>1</v>
      </c>
      <c r="AU50" s="145">
        <v>2</v>
      </c>
    </row>
    <row r="51" spans="4:47" ht="29.25" customHeight="1" x14ac:dyDescent="0.15">
      <c r="D51" s="94"/>
      <c r="E51" s="95"/>
      <c r="F51" s="96"/>
      <c r="G51" s="97"/>
      <c r="H51" s="98"/>
      <c r="I51" s="131"/>
      <c r="J51" s="132"/>
      <c r="K51" s="133"/>
      <c r="L51" s="98"/>
      <c r="M51" s="98"/>
      <c r="N51" s="75"/>
      <c r="O51" s="94"/>
      <c r="P51" s="95"/>
      <c r="Q51" s="96"/>
      <c r="R51" s="97"/>
      <c r="S51" s="98"/>
      <c r="T51" s="131"/>
      <c r="U51" s="132"/>
      <c r="V51" s="133"/>
      <c r="W51" s="98"/>
      <c r="X51" s="98"/>
      <c r="Y51" s="75"/>
      <c r="Z51" s="94"/>
      <c r="AA51" s="95"/>
      <c r="AB51" s="96"/>
      <c r="AC51" s="97"/>
      <c r="AD51" s="98"/>
      <c r="AE51" s="131"/>
      <c r="AF51" s="132"/>
      <c r="AG51" s="133"/>
      <c r="AH51" s="98"/>
      <c r="AI51" s="98"/>
      <c r="AL51" s="145"/>
      <c r="AM51" s="145"/>
      <c r="AN51" s="145"/>
      <c r="AO51" s="145"/>
      <c r="AP51" s="145">
        <v>7</v>
      </c>
      <c r="AQ51" s="145">
        <v>8</v>
      </c>
      <c r="AR51" s="145">
        <v>5</v>
      </c>
      <c r="AS51" s="145">
        <v>6</v>
      </c>
      <c r="AT51" s="145"/>
      <c r="AU51" s="145"/>
    </row>
    <row r="52" spans="4:47" ht="29.25" customHeight="1" x14ac:dyDescent="0.15">
      <c r="D52" s="94"/>
      <c r="E52" s="95"/>
      <c r="F52" s="96"/>
      <c r="G52" s="97"/>
      <c r="H52" s="98"/>
      <c r="I52" s="131"/>
      <c r="J52" s="132"/>
      <c r="K52" s="133"/>
      <c r="L52" s="98"/>
      <c r="M52" s="98"/>
      <c r="N52" s="75"/>
      <c r="O52" s="94"/>
      <c r="P52" s="95"/>
      <c r="Q52" s="96"/>
      <c r="R52" s="97"/>
      <c r="S52" s="98"/>
      <c r="T52" s="131"/>
      <c r="U52" s="132"/>
      <c r="V52" s="133"/>
      <c r="W52" s="98"/>
      <c r="X52" s="98"/>
      <c r="Y52" s="75"/>
      <c r="Z52" s="94"/>
      <c r="AA52" s="95"/>
      <c r="AB52" s="96"/>
      <c r="AC52" s="97"/>
      <c r="AD52" s="98"/>
      <c r="AE52" s="131"/>
      <c r="AF52" s="132"/>
      <c r="AG52" s="133"/>
      <c r="AH52" s="98"/>
      <c r="AI52" s="98"/>
      <c r="AL52" s="145"/>
      <c r="AM52" s="145"/>
      <c r="AN52" s="145">
        <v>9</v>
      </c>
      <c r="AO52" s="145">
        <v>10</v>
      </c>
      <c r="AP52" s="145"/>
      <c r="AQ52" s="145"/>
      <c r="AR52" s="145"/>
      <c r="AS52" s="145"/>
      <c r="AT52" s="145">
        <v>3</v>
      </c>
      <c r="AU52" s="145">
        <v>4</v>
      </c>
    </row>
    <row r="53" spans="4:47" ht="29.25" customHeight="1" x14ac:dyDescent="0.15">
      <c r="D53" s="94"/>
      <c r="E53" s="95"/>
      <c r="F53" s="96"/>
      <c r="G53" s="97"/>
      <c r="H53" s="98"/>
      <c r="I53" s="131"/>
      <c r="J53" s="132"/>
      <c r="K53" s="133"/>
      <c r="L53" s="98"/>
      <c r="M53" s="98"/>
      <c r="O53" s="94"/>
      <c r="P53" s="95"/>
      <c r="Q53" s="96"/>
      <c r="R53" s="97"/>
      <c r="S53" s="98"/>
      <c r="T53" s="131"/>
      <c r="U53" s="132"/>
      <c r="V53" s="133"/>
      <c r="W53" s="98"/>
      <c r="X53" s="98"/>
      <c r="Z53" s="94"/>
      <c r="AA53" s="95"/>
      <c r="AB53" s="96"/>
      <c r="AC53" s="97"/>
      <c r="AD53" s="98"/>
      <c r="AE53" s="131"/>
      <c r="AF53" s="132"/>
      <c r="AG53" s="133"/>
      <c r="AH53" s="98"/>
      <c r="AI53" s="98"/>
      <c r="AL53" s="145">
        <v>7</v>
      </c>
      <c r="AM53" s="146"/>
      <c r="AN53" s="146"/>
      <c r="AO53" s="145"/>
      <c r="AP53" s="145"/>
      <c r="AQ53" s="145"/>
      <c r="AR53" s="145">
        <v>1</v>
      </c>
      <c r="AS53" s="145"/>
      <c r="AT53" s="145"/>
      <c r="AU53" s="145"/>
    </row>
    <row r="54" spans="4:47" ht="29.25" customHeight="1" x14ac:dyDescent="0.15">
      <c r="D54" s="99"/>
      <c r="E54" s="100"/>
      <c r="F54" s="101"/>
      <c r="G54" s="102"/>
      <c r="H54" s="103"/>
      <c r="I54" s="134"/>
      <c r="J54" s="135" t="s">
        <v>154</v>
      </c>
      <c r="K54" s="136"/>
      <c r="L54" s="136"/>
      <c r="M54" s="137"/>
      <c r="O54" s="99"/>
      <c r="P54" s="100"/>
      <c r="Q54" s="101"/>
      <c r="R54" s="102"/>
      <c r="S54" s="103"/>
      <c r="T54" s="134"/>
      <c r="U54" s="135" t="s">
        <v>154</v>
      </c>
      <c r="V54" s="136"/>
      <c r="W54" s="136"/>
      <c r="X54" s="137"/>
      <c r="Z54" s="99"/>
      <c r="AA54" s="100"/>
      <c r="AB54" s="101"/>
      <c r="AC54" s="102"/>
      <c r="AD54" s="103"/>
      <c r="AE54" s="134"/>
      <c r="AF54" s="135" t="s">
        <v>154</v>
      </c>
      <c r="AG54" s="136"/>
      <c r="AH54" s="136"/>
      <c r="AI54" s="137"/>
      <c r="AL54" s="145"/>
      <c r="AM54" s="145"/>
      <c r="AN54" s="145"/>
      <c r="AO54" s="145"/>
      <c r="AP54" s="145"/>
      <c r="AQ54" s="145"/>
      <c r="AR54" s="145"/>
      <c r="AS54" s="145"/>
      <c r="AT54" s="145"/>
      <c r="AU54" s="146"/>
    </row>
    <row r="55" spans="4:47" ht="29.25" customHeight="1" x14ac:dyDescent="0.15"/>
    <row r="56" spans="4:47" ht="29.25" customHeight="1" x14ac:dyDescent="0.15"/>
    <row r="57" spans="4:47" ht="29.25" customHeight="1" x14ac:dyDescent="0.15"/>
    <row r="58" spans="4:47" ht="29.25" customHeight="1" x14ac:dyDescent="0.15"/>
    <row r="59" spans="4:47" ht="29.25" customHeight="1" x14ac:dyDescent="0.15"/>
    <row r="60" spans="4:47" ht="29.25" customHeight="1" x14ac:dyDescent="0.15"/>
    <row r="61" spans="4:47" ht="29.25" customHeight="1" x14ac:dyDescent="0.15"/>
    <row r="62" spans="4:47" ht="29.25" customHeight="1" x14ac:dyDescent="0.15"/>
    <row r="63" spans="4:47" ht="29.25" customHeight="1" x14ac:dyDescent="0.15"/>
    <row r="64" spans="4:47" ht="29.25" customHeight="1" x14ac:dyDescent="0.15"/>
    <row r="65" ht="29.25" customHeight="1" x14ac:dyDescent="0.15"/>
    <row r="66" ht="29.25" customHeight="1" x14ac:dyDescent="0.15"/>
  </sheetData>
  <mergeCells count="59">
    <mergeCell ref="D2:X3"/>
    <mergeCell ref="E6:G7"/>
    <mergeCell ref="H6:L7"/>
    <mergeCell ref="P6:R7"/>
    <mergeCell ref="S6:W7"/>
    <mergeCell ref="Z6:Z7"/>
    <mergeCell ref="Z25:Z26"/>
    <mergeCell ref="Z44:Z45"/>
    <mergeCell ref="AI6:AI7"/>
    <mergeCell ref="AI25:AI26"/>
    <mergeCell ref="AI44:AI45"/>
    <mergeCell ref="AA6:AC7"/>
    <mergeCell ref="AD6:AH7"/>
    <mergeCell ref="AA25:AC26"/>
    <mergeCell ref="AD25:AH26"/>
    <mergeCell ref="AA44:AC45"/>
    <mergeCell ref="AD44:AH45"/>
    <mergeCell ref="O6:O7"/>
    <mergeCell ref="O25:O26"/>
    <mergeCell ref="O44:O45"/>
    <mergeCell ref="X6:X7"/>
    <mergeCell ref="X25:X26"/>
    <mergeCell ref="X44:X45"/>
    <mergeCell ref="D21:X22"/>
    <mergeCell ref="E25:G26"/>
    <mergeCell ref="H25:L26"/>
    <mergeCell ref="P25:R26"/>
    <mergeCell ref="S25:W26"/>
    <mergeCell ref="D40:X41"/>
    <mergeCell ref="E44:G45"/>
    <mergeCell ref="H44:L45"/>
    <mergeCell ref="P44:R45"/>
    <mergeCell ref="S44:W45"/>
    <mergeCell ref="D6:D7"/>
    <mergeCell ref="D25:D26"/>
    <mergeCell ref="D44:D45"/>
    <mergeCell ref="M6:M7"/>
    <mergeCell ref="M25:M26"/>
    <mergeCell ref="M44:M45"/>
    <mergeCell ref="B13:B14"/>
    <mergeCell ref="B15:B16"/>
    <mergeCell ref="B17:B18"/>
    <mergeCell ref="B19:B20"/>
    <mergeCell ref="B21:B22"/>
    <mergeCell ref="B3:B4"/>
    <mergeCell ref="B5:B6"/>
    <mergeCell ref="B7:B8"/>
    <mergeCell ref="B9:B10"/>
    <mergeCell ref="B11:B12"/>
    <mergeCell ref="A13:A14"/>
    <mergeCell ref="A15:A16"/>
    <mergeCell ref="A17:A18"/>
    <mergeCell ref="A19:A20"/>
    <mergeCell ref="A21:A22"/>
    <mergeCell ref="A3:A4"/>
    <mergeCell ref="A5:A6"/>
    <mergeCell ref="A7:A8"/>
    <mergeCell ref="A9:A10"/>
    <mergeCell ref="A11:A12"/>
  </mergeCells>
  <phoneticPr fontId="43"/>
  <printOptions horizontalCentered="1" verticalCentered="1"/>
  <pageMargins left="0.66736111111111096" right="0.196527777777778" top="0.98402777777777795" bottom="0.196527777777778" header="0.27500000000000002" footer="0.118055555555556"/>
  <pageSetup paperSize="9" firstPageNumber="4294963191" orientation="landscape" useFirstPageNumber="1" verticalDpi="1200"/>
  <headerFooter alignWithMargins="0"/>
  <rowBreaks count="2" manualBreakCount="2">
    <brk id="20" max="23" man="1"/>
    <brk id="39"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61"/>
  <sheetViews>
    <sheetView showGridLines="0" zoomScale="80" zoomScaleNormal="80" workbookViewId="0">
      <selection activeCell="D33" sqref="D33:X33"/>
    </sheetView>
  </sheetViews>
  <sheetFormatPr defaultColWidth="9" defaultRowHeight="13.5" customHeight="1" x14ac:dyDescent="0.15"/>
  <cols>
    <col min="1" max="1" width="9" style="75" customWidth="1"/>
    <col min="2" max="2" width="11.125" style="76" customWidth="1"/>
    <col min="3" max="3" width="3.25" style="77" customWidth="1"/>
    <col min="4" max="4" width="10" style="77" customWidth="1"/>
    <col min="5" max="5" width="6.5" style="77" customWidth="1"/>
    <col min="6" max="6" width="3.75" style="77" customWidth="1"/>
    <col min="7" max="7" width="6.5" style="77" customWidth="1"/>
    <col min="8" max="8" width="9.75" style="77" customWidth="1"/>
    <col min="9" max="9" width="5" style="77" customWidth="1"/>
    <col min="10" max="10" width="3.625" style="77" customWidth="1"/>
    <col min="11" max="11" width="5" style="77" customWidth="1"/>
    <col min="12" max="13" width="9.75" style="77" customWidth="1"/>
    <col min="14" max="14" width="1.875" style="77" customWidth="1"/>
    <col min="15" max="15" width="10" style="77" customWidth="1"/>
    <col min="16" max="16" width="6.5" style="77" customWidth="1"/>
    <col min="17" max="17" width="3.75" style="77" customWidth="1"/>
    <col min="18" max="18" width="6.5" style="77" customWidth="1"/>
    <col min="19" max="19" width="9.625" style="77" customWidth="1"/>
    <col min="20" max="20" width="5" style="77" customWidth="1"/>
    <col min="21" max="21" width="3.75" style="77" customWidth="1"/>
    <col min="22" max="22" width="5" style="77" customWidth="1"/>
    <col min="23" max="24" width="9.625" style="77" customWidth="1"/>
    <col min="25" max="25" width="9" style="77"/>
    <col min="26" max="26" width="5.125" style="77" customWidth="1"/>
    <col min="27" max="36" width="4.5" style="77" customWidth="1"/>
    <col min="37" max="16384" width="9" style="77"/>
  </cols>
  <sheetData>
    <row r="1" spans="1:36" ht="13.5" customHeight="1" x14ac:dyDescent="0.15">
      <c r="A1" s="78"/>
      <c r="B1" s="79"/>
    </row>
    <row r="2" spans="1:36" ht="28.5" customHeight="1" x14ac:dyDescent="0.15">
      <c r="A2" s="78"/>
      <c r="B2" s="78"/>
      <c r="D2" s="333" t="s">
        <v>224</v>
      </c>
      <c r="E2" s="333"/>
      <c r="F2" s="333"/>
      <c r="G2" s="333"/>
      <c r="H2" s="333"/>
      <c r="I2" s="333"/>
      <c r="J2" s="333"/>
      <c r="K2" s="333"/>
      <c r="L2" s="333"/>
      <c r="M2" s="333"/>
      <c r="N2" s="333"/>
      <c r="O2" s="333"/>
      <c r="P2" s="333"/>
      <c r="Q2" s="333"/>
      <c r="R2" s="333"/>
      <c r="S2" s="333"/>
      <c r="T2" s="333"/>
      <c r="U2" s="333"/>
      <c r="V2" s="333"/>
      <c r="W2" s="333"/>
      <c r="X2" s="333"/>
      <c r="Y2" s="142" t="s">
        <v>36</v>
      </c>
      <c r="Z2" s="143">
        <v>2.4305555555555601E-2</v>
      </c>
    </row>
    <row r="3" spans="1:36" ht="28.5" customHeight="1" x14ac:dyDescent="0.15">
      <c r="A3" s="274">
        <v>1</v>
      </c>
      <c r="B3" s="334" t="s">
        <v>105</v>
      </c>
      <c r="D3" s="333"/>
      <c r="E3" s="333"/>
      <c r="F3" s="333"/>
      <c r="G3" s="333"/>
      <c r="H3" s="333"/>
      <c r="I3" s="333"/>
      <c r="J3" s="333"/>
      <c r="K3" s="333"/>
      <c r="L3" s="333"/>
      <c r="M3" s="333"/>
      <c r="N3" s="333"/>
      <c r="O3" s="333"/>
      <c r="P3" s="333"/>
      <c r="Q3" s="333"/>
      <c r="R3" s="333"/>
      <c r="S3" s="333"/>
      <c r="T3" s="333"/>
      <c r="U3" s="333"/>
      <c r="V3" s="333"/>
      <c r="W3" s="333"/>
      <c r="X3" s="333"/>
      <c r="Y3" s="142" t="s">
        <v>134</v>
      </c>
      <c r="Z3" s="143">
        <v>6.9444444444444397E-3</v>
      </c>
    </row>
    <row r="4" spans="1:36" ht="28.5" customHeight="1" x14ac:dyDescent="0.15">
      <c r="A4" s="274"/>
      <c r="B4" s="334"/>
      <c r="D4" s="81" t="s">
        <v>225</v>
      </c>
      <c r="E4" s="82"/>
      <c r="F4" s="82"/>
      <c r="G4" s="82"/>
      <c r="H4" s="82"/>
      <c r="I4" s="82"/>
      <c r="J4" s="82"/>
      <c r="K4" s="82"/>
      <c r="L4" s="82"/>
      <c r="M4" s="82"/>
      <c r="N4" s="82"/>
      <c r="O4" s="82"/>
      <c r="P4" s="82"/>
      <c r="Q4" s="82"/>
      <c r="R4" s="82"/>
      <c r="S4" s="82"/>
      <c r="T4" s="82"/>
      <c r="U4" s="82"/>
      <c r="V4" s="82"/>
      <c r="W4" s="82"/>
      <c r="X4" s="82"/>
      <c r="Y4" s="142" t="s">
        <v>137</v>
      </c>
      <c r="Z4" s="143">
        <v>3.4722222222222199E-3</v>
      </c>
    </row>
    <row r="5" spans="1:36" ht="28.5" customHeight="1" x14ac:dyDescent="0.15">
      <c r="A5" s="274">
        <v>2</v>
      </c>
      <c r="B5" s="334" t="s">
        <v>127</v>
      </c>
      <c r="D5" s="83"/>
      <c r="E5" s="84" t="s">
        <v>135</v>
      </c>
      <c r="F5" s="83"/>
      <c r="G5" s="83"/>
      <c r="H5" s="84"/>
      <c r="I5" s="84"/>
      <c r="J5" s="125"/>
      <c r="K5" s="125"/>
      <c r="L5" s="125"/>
      <c r="M5" s="126" t="s">
        <v>226</v>
      </c>
      <c r="N5" s="127"/>
      <c r="O5" s="83"/>
      <c r="P5" s="84" t="s">
        <v>135</v>
      </c>
      <c r="Q5" s="83"/>
      <c r="R5" s="83"/>
      <c r="S5" s="84"/>
      <c r="T5" s="84"/>
      <c r="U5" s="125"/>
      <c r="V5" s="125"/>
      <c r="W5" s="125"/>
      <c r="X5" s="126" t="s">
        <v>226</v>
      </c>
    </row>
    <row r="6" spans="1:36" ht="28.5" customHeight="1" x14ac:dyDescent="0.15">
      <c r="A6" s="274"/>
      <c r="B6" s="334"/>
      <c r="D6" s="264" t="s">
        <v>138</v>
      </c>
      <c r="E6" s="275" t="s">
        <v>139</v>
      </c>
      <c r="F6" s="276"/>
      <c r="G6" s="277"/>
      <c r="H6" s="274" t="s">
        <v>140</v>
      </c>
      <c r="I6" s="274"/>
      <c r="J6" s="274"/>
      <c r="K6" s="274"/>
      <c r="L6" s="274"/>
      <c r="M6" s="263" t="s">
        <v>141</v>
      </c>
      <c r="O6" s="264" t="s">
        <v>142</v>
      </c>
      <c r="P6" s="275" t="s">
        <v>139</v>
      </c>
      <c r="Q6" s="276"/>
      <c r="R6" s="277"/>
      <c r="S6" s="274" t="s">
        <v>140</v>
      </c>
      <c r="T6" s="274"/>
      <c r="U6" s="274"/>
      <c r="V6" s="274"/>
      <c r="W6" s="274"/>
      <c r="X6" s="263" t="s">
        <v>141</v>
      </c>
      <c r="AA6" s="150">
        <v>1</v>
      </c>
      <c r="AB6" s="150">
        <v>2</v>
      </c>
      <c r="AC6" s="150">
        <v>3</v>
      </c>
      <c r="AD6" s="150">
        <v>4</v>
      </c>
      <c r="AE6" s="150">
        <v>5</v>
      </c>
      <c r="AF6" s="150">
        <v>6</v>
      </c>
      <c r="AG6" s="150">
        <v>7</v>
      </c>
      <c r="AH6" s="150">
        <v>8</v>
      </c>
      <c r="AI6" s="150">
        <v>9</v>
      </c>
      <c r="AJ6" s="150">
        <v>10</v>
      </c>
    </row>
    <row r="7" spans="1:36" ht="28.5" customHeight="1" x14ac:dyDescent="0.15">
      <c r="A7" s="274">
        <v>3</v>
      </c>
      <c r="B7" s="334" t="s">
        <v>88</v>
      </c>
      <c r="D7" s="265"/>
      <c r="E7" s="278"/>
      <c r="F7" s="279"/>
      <c r="G7" s="280"/>
      <c r="H7" s="274"/>
      <c r="I7" s="274"/>
      <c r="J7" s="274"/>
      <c r="K7" s="274"/>
      <c r="L7" s="274"/>
      <c r="M7" s="263"/>
      <c r="O7" s="265"/>
      <c r="P7" s="278"/>
      <c r="Q7" s="279"/>
      <c r="R7" s="280"/>
      <c r="S7" s="274"/>
      <c r="T7" s="274"/>
      <c r="U7" s="274"/>
      <c r="V7" s="274"/>
      <c r="W7" s="274"/>
      <c r="X7" s="263"/>
      <c r="AA7" s="98" t="str">
        <f>+$B$3</f>
        <v>徳　山</v>
      </c>
      <c r="AB7" s="98" t="str">
        <f>+$B$5</f>
        <v>EDEVALD</v>
      </c>
      <c r="AC7" s="98" t="str">
        <f>+$B$7</f>
        <v>秋　月</v>
      </c>
      <c r="AD7" s="98" t="str">
        <f>+$B$9</f>
        <v>K&amp;K</v>
      </c>
      <c r="AE7" s="98" t="str">
        <f>+$B$11</f>
        <v>ｽﾄﾔﾉﾌ</v>
      </c>
      <c r="AF7" s="98" t="str">
        <f>+$B$13</f>
        <v>今宿岐山</v>
      </c>
      <c r="AG7" s="98" t="str">
        <f>+$B$15</f>
        <v>Futuro</v>
      </c>
      <c r="AH7" s="98" t="str">
        <f>+$B$17</f>
        <v>熊　毛</v>
      </c>
      <c r="AI7" s="98" t="str">
        <f>+$B$19</f>
        <v>富　田</v>
      </c>
      <c r="AJ7" s="98" t="str">
        <f>+$B$21</f>
        <v>菊　川</v>
      </c>
    </row>
    <row r="8" spans="1:36" ht="28.5" customHeight="1" x14ac:dyDescent="0.15">
      <c r="A8" s="274"/>
      <c r="B8" s="334"/>
      <c r="D8" s="85" t="s">
        <v>143</v>
      </c>
      <c r="E8" s="86">
        <v>0.46875</v>
      </c>
      <c r="F8" s="87" t="s">
        <v>144</v>
      </c>
      <c r="G8" s="88">
        <f t="shared" ref="G8:G15" si="0">E8+$Z$2</f>
        <v>0.49305555555555558</v>
      </c>
      <c r="H8" s="89" t="str">
        <f>+$B$5</f>
        <v>EDEVALD</v>
      </c>
      <c r="I8" s="128"/>
      <c r="J8" s="129" t="s">
        <v>145</v>
      </c>
      <c r="K8" s="130"/>
      <c r="L8" s="89" t="str">
        <f>+$B$15</f>
        <v>Futuro</v>
      </c>
      <c r="M8" s="89" t="s">
        <v>146</v>
      </c>
      <c r="N8" s="75"/>
      <c r="O8" s="85" t="s">
        <v>143</v>
      </c>
      <c r="P8" s="86">
        <f>+E8</f>
        <v>0.46875</v>
      </c>
      <c r="Q8" s="140" t="s">
        <v>144</v>
      </c>
      <c r="R8" s="88">
        <f t="shared" ref="R8:R15" si="1">P8+$Z$2</f>
        <v>0.49305555555555558</v>
      </c>
      <c r="S8" s="89" t="str">
        <f>+$B$11</f>
        <v>ｽﾄﾔﾉﾌ</v>
      </c>
      <c r="T8" s="128"/>
      <c r="U8" s="129" t="s">
        <v>145</v>
      </c>
      <c r="V8" s="130"/>
      <c r="W8" s="89" t="str">
        <f>+$B$21</f>
        <v>菊　川</v>
      </c>
      <c r="X8" s="89" t="s">
        <v>146</v>
      </c>
      <c r="AA8" s="145"/>
      <c r="AB8" s="145">
        <v>7</v>
      </c>
      <c r="AC8" s="145"/>
      <c r="AE8" s="145">
        <v>10</v>
      </c>
      <c r="AF8" s="145"/>
      <c r="AG8" s="145">
        <v>2</v>
      </c>
      <c r="AH8" s="145"/>
      <c r="AJ8" s="145">
        <v>5</v>
      </c>
    </row>
    <row r="9" spans="1:36" ht="28.5" customHeight="1" x14ac:dyDescent="0.15">
      <c r="A9" s="274">
        <v>4</v>
      </c>
      <c r="B9" s="334" t="s">
        <v>118</v>
      </c>
      <c r="D9" s="85" t="s">
        <v>147</v>
      </c>
      <c r="E9" s="90">
        <f>G8+$Z$3</f>
        <v>0.5</v>
      </c>
      <c r="F9" s="91" t="s">
        <v>144</v>
      </c>
      <c r="G9" s="92">
        <f t="shared" si="0"/>
        <v>0.52430555555555558</v>
      </c>
      <c r="H9" s="89" t="str">
        <f>+$B$3</f>
        <v>徳　山</v>
      </c>
      <c r="I9" s="128"/>
      <c r="J9" s="129" t="s">
        <v>145</v>
      </c>
      <c r="K9" s="130"/>
      <c r="L9" s="89" t="str">
        <f>+$B$13</f>
        <v>今宿岐山</v>
      </c>
      <c r="M9" s="89" t="s">
        <v>146</v>
      </c>
      <c r="N9" s="75"/>
      <c r="O9" s="85" t="s">
        <v>147</v>
      </c>
      <c r="P9" s="90">
        <f>R8+$Z$3</f>
        <v>0.5</v>
      </c>
      <c r="Q9" s="91" t="s">
        <v>144</v>
      </c>
      <c r="R9" s="92">
        <f t="shared" si="1"/>
        <v>0.52430555555555558</v>
      </c>
      <c r="S9" s="89" t="str">
        <f>+$B$7</f>
        <v>秋　月</v>
      </c>
      <c r="T9" s="128"/>
      <c r="U9" s="129" t="s">
        <v>145</v>
      </c>
      <c r="V9" s="130"/>
      <c r="W9" s="89" t="str">
        <f>+$B$17</f>
        <v>熊　毛</v>
      </c>
      <c r="X9" s="89" t="s">
        <v>146</v>
      </c>
      <c r="AA9" s="145">
        <v>6</v>
      </c>
      <c r="AB9" s="145"/>
      <c r="AC9" s="145">
        <v>8</v>
      </c>
      <c r="AD9" s="145"/>
      <c r="AE9" s="145"/>
      <c r="AF9" s="145">
        <v>1</v>
      </c>
      <c r="AG9" s="145"/>
      <c r="AH9" s="145">
        <v>3</v>
      </c>
      <c r="AI9" s="145"/>
      <c r="AJ9" s="145"/>
    </row>
    <row r="10" spans="1:36" ht="28.5" customHeight="1" x14ac:dyDescent="0.15">
      <c r="A10" s="274"/>
      <c r="B10" s="334"/>
      <c r="D10" s="85" t="s">
        <v>148</v>
      </c>
      <c r="E10" s="93">
        <f>G9+$Z$3</f>
        <v>0.53125</v>
      </c>
      <c r="F10" s="87" t="s">
        <v>144</v>
      </c>
      <c r="G10" s="88">
        <f t="shared" si="0"/>
        <v>0.55555555555555558</v>
      </c>
      <c r="H10" s="89" t="str">
        <f>+$B$19</f>
        <v>富　田</v>
      </c>
      <c r="I10" s="128"/>
      <c r="J10" s="129" t="s">
        <v>145</v>
      </c>
      <c r="K10" s="130"/>
      <c r="L10" s="89" t="str">
        <f>+$B$21</f>
        <v>菊　川</v>
      </c>
      <c r="M10" s="89" t="s">
        <v>146</v>
      </c>
      <c r="N10" s="75"/>
      <c r="O10" s="85" t="s">
        <v>148</v>
      </c>
      <c r="P10" s="93">
        <f>R9+$Z$3</f>
        <v>0.53125</v>
      </c>
      <c r="Q10" s="87" t="s">
        <v>144</v>
      </c>
      <c r="R10" s="88">
        <f t="shared" si="1"/>
        <v>0.55555555555555558</v>
      </c>
      <c r="S10" s="89" t="str">
        <f>+$B$5</f>
        <v>EDEVALD</v>
      </c>
      <c r="T10" s="128"/>
      <c r="U10" s="129" t="s">
        <v>145</v>
      </c>
      <c r="V10" s="130"/>
      <c r="W10" s="89" t="str">
        <f>+$B$11</f>
        <v>ｽﾄﾔﾉﾌ</v>
      </c>
      <c r="X10" s="89" t="s">
        <v>146</v>
      </c>
      <c r="AA10" s="145"/>
      <c r="AB10" s="145">
        <v>5</v>
      </c>
      <c r="AC10" s="145"/>
      <c r="AD10" s="145"/>
      <c r="AE10" s="145">
        <v>2</v>
      </c>
      <c r="AF10" s="145"/>
      <c r="AG10" s="145"/>
      <c r="AH10" s="145"/>
      <c r="AI10" s="145">
        <v>10</v>
      </c>
      <c r="AJ10" s="145">
        <v>9</v>
      </c>
    </row>
    <row r="11" spans="1:36" ht="28.5" customHeight="1" x14ac:dyDescent="0.15">
      <c r="A11" s="274">
        <v>5</v>
      </c>
      <c r="B11" s="334" t="s">
        <v>130</v>
      </c>
      <c r="D11" s="85" t="s">
        <v>149</v>
      </c>
      <c r="E11" s="93">
        <f>G10+$Z$3</f>
        <v>0.5625</v>
      </c>
      <c r="F11" s="87" t="s">
        <v>144</v>
      </c>
      <c r="G11" s="88">
        <f t="shared" si="0"/>
        <v>0.58680555555555558</v>
      </c>
      <c r="H11" s="89" t="str">
        <f>+$B$7</f>
        <v>秋　月</v>
      </c>
      <c r="I11" s="128"/>
      <c r="J11" s="129" t="s">
        <v>145</v>
      </c>
      <c r="K11" s="130"/>
      <c r="L11" s="89" t="str">
        <f>+$B$9</f>
        <v>K&amp;K</v>
      </c>
      <c r="M11" s="89" t="s">
        <v>146</v>
      </c>
      <c r="N11" s="75"/>
      <c r="O11" s="85" t="s">
        <v>149</v>
      </c>
      <c r="P11" s="93">
        <f>R10+$Z$3</f>
        <v>0.5625</v>
      </c>
      <c r="Q11" s="87" t="s">
        <v>144</v>
      </c>
      <c r="R11" s="88">
        <f t="shared" si="1"/>
        <v>0.58680555555555558</v>
      </c>
      <c r="S11" s="89" t="str">
        <f>+$B$15</f>
        <v>Futuro</v>
      </c>
      <c r="T11" s="128"/>
      <c r="U11" s="129" t="s">
        <v>145</v>
      </c>
      <c r="V11" s="130"/>
      <c r="W11" s="89" t="str">
        <f>+$B$17</f>
        <v>熊　毛</v>
      </c>
      <c r="X11" s="89" t="s">
        <v>146</v>
      </c>
      <c r="AA11" s="145"/>
      <c r="AB11" s="145"/>
      <c r="AC11" s="145">
        <v>4</v>
      </c>
      <c r="AD11" s="145">
        <v>3</v>
      </c>
      <c r="AE11" s="145"/>
      <c r="AF11" s="145"/>
      <c r="AG11" s="145">
        <v>8</v>
      </c>
      <c r="AH11" s="145">
        <v>7</v>
      </c>
      <c r="AI11" s="145"/>
      <c r="AJ11" s="145"/>
    </row>
    <row r="12" spans="1:36" ht="28.5" customHeight="1" x14ac:dyDescent="0.15">
      <c r="A12" s="274"/>
      <c r="B12" s="334"/>
      <c r="D12" s="85" t="s">
        <v>150</v>
      </c>
      <c r="E12" s="93">
        <f>G11+$Z$4</f>
        <v>0.59027777777777779</v>
      </c>
      <c r="F12" s="87" t="s">
        <v>144</v>
      </c>
      <c r="G12" s="88">
        <f t="shared" si="0"/>
        <v>0.61458333333333337</v>
      </c>
      <c r="H12" s="89" t="str">
        <f>+$B$13</f>
        <v>今宿岐山</v>
      </c>
      <c r="I12" s="128"/>
      <c r="J12" s="129" t="s">
        <v>145</v>
      </c>
      <c r="K12" s="130"/>
      <c r="L12" s="89" t="str">
        <f>+$B$19</f>
        <v>富　田</v>
      </c>
      <c r="M12" s="89" t="s">
        <v>146</v>
      </c>
      <c r="N12" s="75"/>
      <c r="O12" s="85" t="s">
        <v>150</v>
      </c>
      <c r="P12" s="93">
        <f>R11+$Z$4</f>
        <v>0.59027777777777779</v>
      </c>
      <c r="Q12" s="87" t="s">
        <v>144</v>
      </c>
      <c r="R12" s="88">
        <f t="shared" si="1"/>
        <v>0.61458333333333337</v>
      </c>
      <c r="S12" s="89" t="str">
        <f>+$B$3</f>
        <v>徳　山</v>
      </c>
      <c r="T12" s="128"/>
      <c r="U12" s="129" t="s">
        <v>145</v>
      </c>
      <c r="V12" s="130"/>
      <c r="W12" s="89" t="str">
        <f>+$B$5</f>
        <v>EDEVALD</v>
      </c>
      <c r="X12" s="89" t="s">
        <v>146</v>
      </c>
      <c r="AA12" s="145">
        <v>2</v>
      </c>
      <c r="AB12" s="145">
        <v>1</v>
      </c>
      <c r="AC12" s="145"/>
      <c r="AD12" s="145"/>
      <c r="AE12" s="146"/>
      <c r="AF12" s="145">
        <v>9</v>
      </c>
      <c r="AG12" s="145"/>
      <c r="AH12" s="145"/>
      <c r="AI12" s="145">
        <v>6</v>
      </c>
      <c r="AJ12" s="145"/>
    </row>
    <row r="13" spans="1:36" ht="28.5" customHeight="1" x14ac:dyDescent="0.15">
      <c r="A13" s="274">
        <v>6</v>
      </c>
      <c r="B13" s="334" t="s">
        <v>123</v>
      </c>
      <c r="D13" s="85" t="s">
        <v>151</v>
      </c>
      <c r="E13" s="93">
        <f t="shared" ref="E13:E15" si="2">G12+$Z$4</f>
        <v>0.61805555555555558</v>
      </c>
      <c r="F13" s="87" t="s">
        <v>144</v>
      </c>
      <c r="G13" s="88">
        <f t="shared" si="0"/>
        <v>0.64236111111111116</v>
      </c>
      <c r="H13" s="89" t="str">
        <f>+$B$17</f>
        <v>熊　毛</v>
      </c>
      <c r="I13" s="128"/>
      <c r="J13" s="129" t="s">
        <v>145</v>
      </c>
      <c r="K13" s="130"/>
      <c r="L13" s="89" t="str">
        <f>+$B$21</f>
        <v>菊　川</v>
      </c>
      <c r="M13" s="89" t="s">
        <v>146</v>
      </c>
      <c r="N13" s="75"/>
      <c r="O13" s="85" t="s">
        <v>151</v>
      </c>
      <c r="P13" s="93">
        <f t="shared" ref="P13:P15" si="3">R12+$Z$4</f>
        <v>0.61805555555555558</v>
      </c>
      <c r="Q13" s="87" t="s">
        <v>144</v>
      </c>
      <c r="R13" s="88">
        <f t="shared" si="1"/>
        <v>0.64236111111111116</v>
      </c>
      <c r="S13" s="89" t="str">
        <f>+$B$9</f>
        <v>K&amp;K</v>
      </c>
      <c r="T13" s="128"/>
      <c r="U13" s="129" t="s">
        <v>145</v>
      </c>
      <c r="V13" s="130"/>
      <c r="W13" s="89" t="str">
        <f>+$B$15</f>
        <v>Futuro</v>
      </c>
      <c r="X13" s="89" t="s">
        <v>146</v>
      </c>
      <c r="AA13" s="145"/>
      <c r="AB13" s="145"/>
      <c r="AC13" s="145"/>
      <c r="AD13" s="145">
        <v>7</v>
      </c>
      <c r="AE13" s="145"/>
      <c r="AF13" s="145"/>
      <c r="AG13" s="145">
        <v>4</v>
      </c>
      <c r="AH13" s="145">
        <v>10</v>
      </c>
      <c r="AI13" s="145"/>
      <c r="AJ13" s="145">
        <v>8</v>
      </c>
    </row>
    <row r="14" spans="1:36" ht="28.5" customHeight="1" x14ac:dyDescent="0.15">
      <c r="A14" s="274"/>
      <c r="B14" s="334"/>
      <c r="D14" s="85" t="s">
        <v>152</v>
      </c>
      <c r="E14" s="93">
        <f t="shared" si="2"/>
        <v>0.64583333333333337</v>
      </c>
      <c r="F14" s="87" t="s">
        <v>144</v>
      </c>
      <c r="G14" s="88">
        <f t="shared" si="0"/>
        <v>0.67013888888888895</v>
      </c>
      <c r="H14" s="89" t="str">
        <f>+$B$3</f>
        <v>徳　山</v>
      </c>
      <c r="I14" s="128"/>
      <c r="J14" s="129" t="s">
        <v>145</v>
      </c>
      <c r="K14" s="130"/>
      <c r="L14" s="89" t="str">
        <f>+$B$7</f>
        <v>秋　月</v>
      </c>
      <c r="M14" s="89" t="s">
        <v>146</v>
      </c>
      <c r="N14" s="75"/>
      <c r="O14" s="85" t="s">
        <v>152</v>
      </c>
      <c r="P14" s="93">
        <f t="shared" si="3"/>
        <v>0.64583333333333337</v>
      </c>
      <c r="Q14" s="87" t="s">
        <v>144</v>
      </c>
      <c r="R14" s="88">
        <f t="shared" si="1"/>
        <v>0.67013888888888895</v>
      </c>
      <c r="S14" s="89" t="str">
        <f t="shared" ref="S14" si="4">+$B$11</f>
        <v>ｽﾄﾔﾉﾌ</v>
      </c>
      <c r="T14" s="128"/>
      <c r="U14" s="129" t="s">
        <v>145</v>
      </c>
      <c r="V14" s="130"/>
      <c r="W14" s="89" t="str">
        <f t="shared" ref="W14" si="5">+$B$13</f>
        <v>今宿岐山</v>
      </c>
      <c r="X14" s="89" t="s">
        <v>146</v>
      </c>
      <c r="AA14" s="145">
        <v>3</v>
      </c>
      <c r="AB14" s="145"/>
      <c r="AC14" s="145">
        <v>1</v>
      </c>
      <c r="AD14" s="145"/>
      <c r="AE14" s="145">
        <v>6</v>
      </c>
      <c r="AF14" s="145">
        <v>5</v>
      </c>
      <c r="AG14" s="146"/>
      <c r="AH14" s="146"/>
      <c r="AI14" s="146"/>
      <c r="AJ14" s="145"/>
    </row>
    <row r="15" spans="1:36" ht="28.5" customHeight="1" x14ac:dyDescent="0.15">
      <c r="A15" s="274">
        <v>7</v>
      </c>
      <c r="B15" s="334" t="s">
        <v>112</v>
      </c>
      <c r="D15" s="94" t="s">
        <v>153</v>
      </c>
      <c r="E15" s="95">
        <f t="shared" si="2"/>
        <v>0.67361111111111116</v>
      </c>
      <c r="F15" s="96" t="s">
        <v>144</v>
      </c>
      <c r="G15" s="97">
        <f t="shared" si="0"/>
        <v>0.69791666666666674</v>
      </c>
      <c r="H15" s="98"/>
      <c r="I15" s="131"/>
      <c r="J15" s="132" t="s">
        <v>145</v>
      </c>
      <c r="K15" s="133"/>
      <c r="L15" s="98"/>
      <c r="M15" s="98"/>
      <c r="N15" s="75"/>
      <c r="O15" s="85" t="s">
        <v>153</v>
      </c>
      <c r="P15" s="93">
        <f t="shared" si="3"/>
        <v>0.67361111111111116</v>
      </c>
      <c r="Q15" s="87" t="s">
        <v>144</v>
      </c>
      <c r="R15" s="88">
        <f t="shared" si="1"/>
        <v>0.69791666666666674</v>
      </c>
      <c r="S15" s="89" t="str">
        <f>+$B$9</f>
        <v>K&amp;K</v>
      </c>
      <c r="T15" s="128"/>
      <c r="U15" s="129" t="s">
        <v>145</v>
      </c>
      <c r="V15" s="130"/>
      <c r="W15" s="89" t="str">
        <f>+$B$19</f>
        <v>富　田</v>
      </c>
      <c r="X15" s="89" t="s">
        <v>146</v>
      </c>
      <c r="AA15" s="145"/>
      <c r="AB15" s="145"/>
      <c r="AC15" s="145"/>
      <c r="AD15" s="145">
        <v>9</v>
      </c>
      <c r="AE15" s="145"/>
      <c r="AF15" s="145"/>
      <c r="AG15" s="145"/>
      <c r="AH15" s="145"/>
      <c r="AI15" s="145">
        <v>4</v>
      </c>
      <c r="AJ15" s="145"/>
    </row>
    <row r="16" spans="1:36" ht="28.5" customHeight="1" x14ac:dyDescent="0.15">
      <c r="A16" s="274"/>
      <c r="B16" s="334"/>
      <c r="D16" s="99"/>
      <c r="E16" s="100"/>
      <c r="F16" s="101"/>
      <c r="G16" s="102"/>
      <c r="H16" s="103"/>
      <c r="I16" s="134"/>
      <c r="J16" s="135" t="s">
        <v>154</v>
      </c>
      <c r="K16" s="136"/>
      <c r="L16" s="136"/>
      <c r="M16" s="137"/>
      <c r="N16" s="75"/>
      <c r="O16" s="99"/>
      <c r="P16" s="100"/>
      <c r="Q16" s="101"/>
      <c r="R16" s="102"/>
      <c r="S16" s="103"/>
      <c r="T16" s="134"/>
      <c r="U16" s="135" t="s">
        <v>154</v>
      </c>
      <c r="V16" s="136"/>
      <c r="W16" s="136"/>
      <c r="X16" s="137"/>
      <c r="AA16" s="145"/>
      <c r="AB16" s="145"/>
      <c r="AC16" s="145"/>
      <c r="AD16" s="145"/>
      <c r="AE16" s="145"/>
      <c r="AF16" s="145"/>
      <c r="AG16" s="145"/>
      <c r="AH16" s="145"/>
      <c r="AI16" s="145"/>
      <c r="AJ16" s="145"/>
    </row>
    <row r="17" spans="1:36" ht="28.5" customHeight="1" x14ac:dyDescent="0.15">
      <c r="A17" s="274">
        <v>8</v>
      </c>
      <c r="B17" s="334" t="s">
        <v>227</v>
      </c>
    </row>
    <row r="18" spans="1:36" ht="28.5" customHeight="1" x14ac:dyDescent="0.15">
      <c r="A18" s="274"/>
      <c r="B18" s="334"/>
    </row>
    <row r="19" spans="1:36" ht="28.5" customHeight="1" x14ac:dyDescent="0.15">
      <c r="A19" s="274">
        <v>9</v>
      </c>
      <c r="B19" s="334" t="s">
        <v>97</v>
      </c>
    </row>
    <row r="20" spans="1:36" ht="28.5" customHeight="1" x14ac:dyDescent="0.15">
      <c r="A20" s="274"/>
      <c r="B20" s="334"/>
    </row>
    <row r="21" spans="1:36" ht="28.5" customHeight="1" x14ac:dyDescent="0.15">
      <c r="A21" s="274">
        <v>10</v>
      </c>
      <c r="B21" s="334" t="s">
        <v>78</v>
      </c>
      <c r="D21" s="333" t="s">
        <v>228</v>
      </c>
      <c r="E21" s="333"/>
      <c r="F21" s="333"/>
      <c r="G21" s="333"/>
      <c r="H21" s="333"/>
      <c r="I21" s="333"/>
      <c r="J21" s="333"/>
      <c r="K21" s="333"/>
      <c r="L21" s="333"/>
      <c r="M21" s="333"/>
      <c r="N21" s="333"/>
      <c r="O21" s="333"/>
      <c r="P21" s="333"/>
      <c r="Q21" s="333"/>
      <c r="R21" s="333"/>
      <c r="S21" s="333"/>
      <c r="T21" s="333"/>
      <c r="U21" s="333"/>
      <c r="V21" s="333"/>
      <c r="W21" s="333"/>
      <c r="X21" s="333"/>
    </row>
    <row r="22" spans="1:36" ht="28.5" customHeight="1" x14ac:dyDescent="0.15">
      <c r="A22" s="274"/>
      <c r="B22" s="334"/>
      <c r="D22" s="333"/>
      <c r="E22" s="333"/>
      <c r="F22" s="333"/>
      <c r="G22" s="333"/>
      <c r="H22" s="333"/>
      <c r="I22" s="333"/>
      <c r="J22" s="333"/>
      <c r="K22" s="333"/>
      <c r="L22" s="333"/>
      <c r="M22" s="333"/>
      <c r="N22" s="333"/>
      <c r="O22" s="333"/>
      <c r="P22" s="333"/>
      <c r="Q22" s="333"/>
      <c r="R22" s="333"/>
      <c r="S22" s="333"/>
      <c r="T22" s="333"/>
      <c r="U22" s="333"/>
      <c r="V22" s="333"/>
      <c r="W22" s="333"/>
      <c r="X22" s="333"/>
    </row>
    <row r="23" spans="1:36" ht="28.5" customHeight="1" x14ac:dyDescent="0.15">
      <c r="D23" s="81" t="s">
        <v>225</v>
      </c>
      <c r="E23" s="82"/>
      <c r="F23" s="82"/>
      <c r="G23" s="82"/>
      <c r="H23" s="82"/>
      <c r="I23" s="82"/>
      <c r="J23" s="82"/>
      <c r="K23" s="82"/>
      <c r="L23" s="82"/>
      <c r="M23" s="82"/>
      <c r="N23" s="82"/>
      <c r="O23" s="82"/>
      <c r="P23" s="82"/>
      <c r="Q23" s="82"/>
      <c r="R23" s="82"/>
      <c r="S23" s="82"/>
      <c r="T23" s="82"/>
      <c r="U23" s="82"/>
      <c r="V23" s="82"/>
      <c r="W23" s="82"/>
      <c r="X23" s="141"/>
    </row>
    <row r="24" spans="1:36" ht="28.5" customHeight="1" x14ac:dyDescent="0.15">
      <c r="C24" s="104"/>
      <c r="D24" s="83"/>
      <c r="E24" s="84" t="s">
        <v>135</v>
      </c>
      <c r="F24" s="83"/>
      <c r="G24" s="83"/>
      <c r="H24" s="84"/>
      <c r="I24" s="84"/>
      <c r="J24" s="125"/>
      <c r="K24" s="125"/>
      <c r="L24" s="125"/>
      <c r="M24" s="126" t="s">
        <v>229</v>
      </c>
      <c r="N24" s="127"/>
      <c r="O24" s="83"/>
      <c r="P24" s="84" t="s">
        <v>135</v>
      </c>
      <c r="Q24" s="83"/>
      <c r="R24" s="83"/>
      <c r="S24" s="84"/>
      <c r="T24" s="84"/>
      <c r="U24" s="125"/>
      <c r="V24" s="125"/>
      <c r="W24" s="125"/>
      <c r="X24" s="126" t="s">
        <v>229</v>
      </c>
    </row>
    <row r="25" spans="1:36" ht="28.5" customHeight="1" x14ac:dyDescent="0.15">
      <c r="B25" s="105"/>
      <c r="C25" s="104"/>
      <c r="D25" s="264" t="s">
        <v>138</v>
      </c>
      <c r="E25" s="275" t="s">
        <v>139</v>
      </c>
      <c r="F25" s="276"/>
      <c r="G25" s="277"/>
      <c r="H25" s="274" t="s">
        <v>140</v>
      </c>
      <c r="I25" s="274"/>
      <c r="J25" s="274"/>
      <c r="K25" s="274"/>
      <c r="L25" s="274"/>
      <c r="M25" s="263" t="s">
        <v>141</v>
      </c>
      <c r="O25" s="264" t="s">
        <v>142</v>
      </c>
      <c r="P25" s="275" t="s">
        <v>139</v>
      </c>
      <c r="Q25" s="276"/>
      <c r="R25" s="277"/>
      <c r="S25" s="274" t="s">
        <v>140</v>
      </c>
      <c r="T25" s="274"/>
      <c r="U25" s="274"/>
      <c r="V25" s="274"/>
      <c r="W25" s="274"/>
      <c r="X25" s="263" t="s">
        <v>141</v>
      </c>
      <c r="AA25" s="150">
        <v>1</v>
      </c>
      <c r="AB25" s="150">
        <v>2</v>
      </c>
      <c r="AC25" s="150">
        <v>3</v>
      </c>
      <c r="AD25" s="150">
        <v>4</v>
      </c>
      <c r="AE25" s="150">
        <v>5</v>
      </c>
      <c r="AF25" s="150">
        <v>6</v>
      </c>
      <c r="AG25" s="150">
        <v>7</v>
      </c>
      <c r="AH25" s="150">
        <v>8</v>
      </c>
      <c r="AI25" s="150">
        <v>9</v>
      </c>
      <c r="AJ25" s="150">
        <v>10</v>
      </c>
    </row>
    <row r="26" spans="1:36" ht="28.5" customHeight="1" x14ac:dyDescent="0.15">
      <c r="B26" s="105"/>
      <c r="C26" s="104"/>
      <c r="D26" s="265"/>
      <c r="E26" s="278"/>
      <c r="F26" s="279"/>
      <c r="G26" s="280"/>
      <c r="H26" s="274"/>
      <c r="I26" s="274"/>
      <c r="J26" s="274"/>
      <c r="K26" s="274"/>
      <c r="L26" s="274"/>
      <c r="M26" s="263"/>
      <c r="O26" s="265"/>
      <c r="P26" s="278"/>
      <c r="Q26" s="279"/>
      <c r="R26" s="280"/>
      <c r="S26" s="274"/>
      <c r="T26" s="274"/>
      <c r="U26" s="274"/>
      <c r="V26" s="274"/>
      <c r="W26" s="274"/>
      <c r="X26" s="263"/>
      <c r="AA26" s="98" t="str">
        <f>+$B$3</f>
        <v>徳　山</v>
      </c>
      <c r="AB26" s="98" t="str">
        <f>+$B$5</f>
        <v>EDEVALD</v>
      </c>
      <c r="AC26" s="98" t="str">
        <f>+$B$7</f>
        <v>秋　月</v>
      </c>
      <c r="AD26" s="98" t="str">
        <f>+$B$9</f>
        <v>K&amp;K</v>
      </c>
      <c r="AE26" s="98" t="str">
        <f>+$B$11</f>
        <v>ｽﾄﾔﾉﾌ</v>
      </c>
      <c r="AF26" s="98" t="str">
        <f>+$B$13</f>
        <v>今宿岐山</v>
      </c>
      <c r="AG26" s="98" t="str">
        <f>+$B$15</f>
        <v>Futuro</v>
      </c>
      <c r="AH26" s="98" t="str">
        <f>+$B$17</f>
        <v>熊　毛</v>
      </c>
      <c r="AI26" s="98" t="str">
        <f>+$B$19</f>
        <v>富　田</v>
      </c>
      <c r="AJ26" s="98" t="str">
        <f>+$B$21</f>
        <v>菊　川</v>
      </c>
    </row>
    <row r="27" spans="1:36" ht="28.5" customHeight="1" x14ac:dyDescent="0.15">
      <c r="B27" s="105"/>
      <c r="C27" s="104"/>
      <c r="D27" s="106" t="s">
        <v>143</v>
      </c>
      <c r="E27" s="107">
        <v>0.46875</v>
      </c>
      <c r="F27" s="108" t="s">
        <v>144</v>
      </c>
      <c r="G27" s="109">
        <f t="shared" ref="G27:G32" si="6">E27+$Z$2</f>
        <v>0.49305555555555558</v>
      </c>
      <c r="H27" s="89" t="str">
        <f>+$B$3</f>
        <v>徳　山</v>
      </c>
      <c r="I27" s="128"/>
      <c r="J27" s="129" t="s">
        <v>145</v>
      </c>
      <c r="K27" s="130"/>
      <c r="L27" s="89" t="str">
        <f>+$B$17</f>
        <v>熊　毛</v>
      </c>
      <c r="M27" s="89" t="s">
        <v>146</v>
      </c>
      <c r="N27" s="75"/>
      <c r="O27" s="106" t="s">
        <v>143</v>
      </c>
      <c r="P27" s="138">
        <f>+E27</f>
        <v>0.46875</v>
      </c>
      <c r="Q27" s="110" t="s">
        <v>144</v>
      </c>
      <c r="R27" s="111">
        <f t="shared" ref="R27:R32" si="7">P27+$Z$2</f>
        <v>0.49305555555555558</v>
      </c>
      <c r="S27" s="89" t="str">
        <f>+$B$5</f>
        <v>EDEVALD</v>
      </c>
      <c r="T27" s="128"/>
      <c r="U27" s="129" t="s">
        <v>145</v>
      </c>
      <c r="V27" s="130"/>
      <c r="W27" s="89" t="str">
        <f>+$B$9</f>
        <v>K&amp;K</v>
      </c>
      <c r="X27" s="89" t="s">
        <v>146</v>
      </c>
      <c r="AA27" s="147">
        <v>8</v>
      </c>
      <c r="AB27" s="147">
        <v>4</v>
      </c>
      <c r="AC27" s="147"/>
      <c r="AD27" s="147">
        <v>2</v>
      </c>
      <c r="AE27" s="147"/>
      <c r="AF27" s="147"/>
      <c r="AG27" s="147"/>
      <c r="AH27" s="147">
        <v>1</v>
      </c>
      <c r="AI27" s="147"/>
      <c r="AJ27" s="147"/>
    </row>
    <row r="28" spans="1:36" ht="28.5" customHeight="1" x14ac:dyDescent="0.15">
      <c r="B28" s="105"/>
      <c r="D28" s="106" t="s">
        <v>147</v>
      </c>
      <c r="E28" s="107">
        <f>G27+$Z$3</f>
        <v>0.5</v>
      </c>
      <c r="F28" s="110" t="s">
        <v>144</v>
      </c>
      <c r="G28" s="111">
        <f t="shared" si="6"/>
        <v>0.52430555555555558</v>
      </c>
      <c r="H28" s="89" t="str">
        <f>+$B$13</f>
        <v>今宿岐山</v>
      </c>
      <c r="I28" s="128"/>
      <c r="J28" s="129" t="s">
        <v>145</v>
      </c>
      <c r="K28" s="130"/>
      <c r="L28" s="89" t="str">
        <f>+$B$21</f>
        <v>菊　川</v>
      </c>
      <c r="M28" s="89" t="s">
        <v>146</v>
      </c>
      <c r="N28" s="75"/>
      <c r="O28" s="106" t="s">
        <v>147</v>
      </c>
      <c r="P28" s="113">
        <f>R27+$Z$3</f>
        <v>0.5</v>
      </c>
      <c r="Q28" s="110" t="s">
        <v>144</v>
      </c>
      <c r="R28" s="111">
        <f t="shared" si="7"/>
        <v>0.52430555555555558</v>
      </c>
      <c r="S28" s="89" t="str">
        <f>+$B$11</f>
        <v>ｽﾄﾔﾉﾌ</v>
      </c>
      <c r="T28" s="128"/>
      <c r="U28" s="129" t="s">
        <v>145</v>
      </c>
      <c r="V28" s="130"/>
      <c r="W28" s="89" t="str">
        <f>+$B$19</f>
        <v>富　田</v>
      </c>
      <c r="X28" s="89" t="s">
        <v>146</v>
      </c>
      <c r="AA28" s="147"/>
      <c r="AB28" s="147"/>
      <c r="AC28" s="147"/>
      <c r="AD28" s="147"/>
      <c r="AE28" s="147">
        <v>9</v>
      </c>
      <c r="AF28" s="147">
        <v>10</v>
      </c>
      <c r="AG28" s="147"/>
      <c r="AH28" s="147"/>
      <c r="AI28" s="147">
        <v>5</v>
      </c>
      <c r="AJ28" s="147">
        <v>6</v>
      </c>
    </row>
    <row r="29" spans="1:36" ht="28.5" customHeight="1" x14ac:dyDescent="0.15">
      <c r="B29" s="105"/>
      <c r="D29" s="106" t="s">
        <v>148</v>
      </c>
      <c r="E29" s="112">
        <f>G28+$Z$3*2+$Z$4</f>
        <v>0.54166666666666663</v>
      </c>
      <c r="F29" s="108" t="s">
        <v>144</v>
      </c>
      <c r="G29" s="109">
        <f t="shared" si="6"/>
        <v>0.56597222222222221</v>
      </c>
      <c r="H29" s="89" t="str">
        <f>+$B$17</f>
        <v>熊　毛</v>
      </c>
      <c r="I29" s="128"/>
      <c r="J29" s="129" t="s">
        <v>145</v>
      </c>
      <c r="K29" s="130"/>
      <c r="L29" s="114" t="str">
        <f>+$B$19</f>
        <v>富　田</v>
      </c>
      <c r="M29" s="89" t="s">
        <v>146</v>
      </c>
      <c r="N29" s="75"/>
      <c r="O29" s="106" t="s">
        <v>148</v>
      </c>
      <c r="P29" s="112">
        <f>R28+$Z$3*2+$Z$4</f>
        <v>0.54166666666666663</v>
      </c>
      <c r="Q29" s="110" t="s">
        <v>144</v>
      </c>
      <c r="R29" s="111">
        <f t="shared" si="7"/>
        <v>0.56597222222222221</v>
      </c>
      <c r="S29" s="89" t="str">
        <f>+$B$9</f>
        <v>K&amp;K</v>
      </c>
      <c r="T29" s="128"/>
      <c r="U29" s="129" t="s">
        <v>145</v>
      </c>
      <c r="V29" s="130"/>
      <c r="W29" s="114" t="str">
        <f>+$B$11</f>
        <v>ｽﾄﾔﾉﾌ</v>
      </c>
      <c r="X29" s="89" t="s">
        <v>146</v>
      </c>
      <c r="AA29" s="147"/>
      <c r="AB29" s="147"/>
      <c r="AC29" s="147"/>
      <c r="AD29" s="147">
        <v>5</v>
      </c>
      <c r="AE29" s="147">
        <v>4</v>
      </c>
      <c r="AF29" s="147"/>
      <c r="AG29" s="147"/>
      <c r="AH29" s="147">
        <v>9</v>
      </c>
      <c r="AI29" s="147">
        <v>8</v>
      </c>
      <c r="AJ29" s="147"/>
    </row>
    <row r="30" spans="1:36" ht="28.5" customHeight="1" x14ac:dyDescent="0.15">
      <c r="B30" s="105"/>
      <c r="D30" s="106" t="s">
        <v>149</v>
      </c>
      <c r="E30" s="113">
        <f>G29+$Z$4</f>
        <v>0.56944444444444442</v>
      </c>
      <c r="F30" s="110" t="s">
        <v>144</v>
      </c>
      <c r="G30" s="111">
        <f t="shared" si="6"/>
        <v>0.59375</v>
      </c>
      <c r="H30" s="89" t="str">
        <f>+$B$5</f>
        <v>EDEVALD</v>
      </c>
      <c r="I30" s="128"/>
      <c r="J30" s="129" t="s">
        <v>145</v>
      </c>
      <c r="K30" s="130"/>
      <c r="L30" s="89" t="str">
        <f>+$B$7</f>
        <v>秋　月</v>
      </c>
      <c r="M30" s="89" t="s">
        <v>146</v>
      </c>
      <c r="N30" s="75"/>
      <c r="O30" s="106" t="s">
        <v>149</v>
      </c>
      <c r="P30" s="113">
        <f>R29+$Z$4</f>
        <v>0.56944444444444442</v>
      </c>
      <c r="Q30" s="110" t="s">
        <v>144</v>
      </c>
      <c r="R30" s="111">
        <f t="shared" si="7"/>
        <v>0.59375</v>
      </c>
      <c r="S30" s="89" t="str">
        <f>+$B$3</f>
        <v>徳　山</v>
      </c>
      <c r="T30" s="128"/>
      <c r="U30" s="129" t="s">
        <v>145</v>
      </c>
      <c r="V30" s="130"/>
      <c r="W30" s="89" t="str">
        <f>+$B$21</f>
        <v>菊　川</v>
      </c>
      <c r="X30" s="89" t="s">
        <v>146</v>
      </c>
      <c r="AA30" s="147">
        <v>10</v>
      </c>
      <c r="AB30" s="147">
        <v>3</v>
      </c>
      <c r="AC30" s="147">
        <v>2</v>
      </c>
      <c r="AD30" s="147"/>
      <c r="AE30" s="147"/>
      <c r="AF30" s="147"/>
      <c r="AG30" s="147"/>
      <c r="AH30" s="147"/>
      <c r="AI30" s="147"/>
      <c r="AJ30" s="147">
        <v>1</v>
      </c>
    </row>
    <row r="31" spans="1:36" ht="28.5" customHeight="1" x14ac:dyDescent="0.15">
      <c r="B31" s="105"/>
      <c r="D31" s="106" t="s">
        <v>150</v>
      </c>
      <c r="E31" s="112">
        <f>G30+$Z$3*2+$Z$4</f>
        <v>0.61111111111111105</v>
      </c>
      <c r="F31" s="110" t="s">
        <v>144</v>
      </c>
      <c r="G31" s="111">
        <f t="shared" si="6"/>
        <v>0.63541666666666663</v>
      </c>
      <c r="H31" s="114" t="str">
        <f>+$B$7</f>
        <v>秋　月</v>
      </c>
      <c r="I31" s="128"/>
      <c r="J31" s="129" t="s">
        <v>145</v>
      </c>
      <c r="K31" s="130"/>
      <c r="L31" s="89" t="str">
        <f>+$B$13</f>
        <v>今宿岐山</v>
      </c>
      <c r="M31" s="89" t="s">
        <v>146</v>
      </c>
      <c r="N31" s="75"/>
      <c r="O31" s="106" t="s">
        <v>150</v>
      </c>
      <c r="P31" s="107">
        <f t="shared" ref="P31:P32" si="8">R30+$Z$3</f>
        <v>0.60069444444444442</v>
      </c>
      <c r="Q31" s="110" t="s">
        <v>144</v>
      </c>
      <c r="R31" s="111">
        <f t="shared" si="7"/>
        <v>0.625</v>
      </c>
      <c r="S31" s="89" t="str">
        <f>+$B$11</f>
        <v>ｽﾄﾔﾉﾌ</v>
      </c>
      <c r="T31" s="128"/>
      <c r="U31" s="129" t="s">
        <v>145</v>
      </c>
      <c r="V31" s="130"/>
      <c r="W31" s="89" t="str">
        <f>+$B$17</f>
        <v>熊　毛</v>
      </c>
      <c r="X31" s="89" t="s">
        <v>146</v>
      </c>
      <c r="AA31" s="147"/>
      <c r="AB31" s="147"/>
      <c r="AC31" s="147">
        <v>6</v>
      </c>
      <c r="AD31" s="147"/>
      <c r="AE31" s="147">
        <v>8</v>
      </c>
      <c r="AF31" s="147">
        <v>3</v>
      </c>
      <c r="AG31" s="147"/>
      <c r="AH31" s="147">
        <v>5</v>
      </c>
      <c r="AI31" s="147"/>
      <c r="AJ31" s="147"/>
    </row>
    <row r="32" spans="1:36" ht="28.5" customHeight="1" x14ac:dyDescent="0.15">
      <c r="B32" s="105"/>
      <c r="D32" s="106" t="s">
        <v>151</v>
      </c>
      <c r="E32" s="107">
        <f t="shared" ref="E32" si="9">G31+$Z$3</f>
        <v>0.64236111111111105</v>
      </c>
      <c r="F32" s="110" t="s">
        <v>144</v>
      </c>
      <c r="G32" s="111">
        <f t="shared" si="6"/>
        <v>0.66666666666666663</v>
      </c>
      <c r="H32" s="89" t="str">
        <f>+$B$19</f>
        <v>富　田</v>
      </c>
      <c r="I32" s="128"/>
      <c r="J32" s="129" t="s">
        <v>145</v>
      </c>
      <c r="K32" s="130"/>
      <c r="L32" s="89" t="str">
        <f>+$B$5</f>
        <v>EDEVALD</v>
      </c>
      <c r="M32" s="89" t="s">
        <v>146</v>
      </c>
      <c r="N32" s="75"/>
      <c r="O32" s="106" t="s">
        <v>151</v>
      </c>
      <c r="P32" s="107">
        <f t="shared" si="8"/>
        <v>0.63194444444444442</v>
      </c>
      <c r="Q32" s="110" t="s">
        <v>144</v>
      </c>
      <c r="R32" s="111">
        <f t="shared" si="7"/>
        <v>0.65625</v>
      </c>
      <c r="S32" s="89" t="str">
        <f>+$B$3</f>
        <v>徳　山</v>
      </c>
      <c r="T32" s="128"/>
      <c r="U32" s="129" t="s">
        <v>145</v>
      </c>
      <c r="V32" s="130"/>
      <c r="W32" s="89" t="str">
        <f>+$B$9</f>
        <v>K&amp;K</v>
      </c>
      <c r="X32" s="89" t="s">
        <v>146</v>
      </c>
      <c r="AA32" s="147">
        <v>4</v>
      </c>
      <c r="AB32" s="147">
        <v>9</v>
      </c>
      <c r="AC32" s="147"/>
      <c r="AD32" s="147">
        <v>1</v>
      </c>
      <c r="AE32" s="147"/>
      <c r="AF32" s="147"/>
      <c r="AG32" s="147"/>
      <c r="AH32" s="147"/>
      <c r="AI32" s="147">
        <v>2</v>
      </c>
      <c r="AJ32" s="147"/>
    </row>
    <row r="33" spans="2:36" ht="28.5" customHeight="1" x14ac:dyDescent="0.15">
      <c r="B33" s="105"/>
      <c r="D33" s="147"/>
      <c r="E33" s="148"/>
      <c r="F33" s="149"/>
      <c r="G33" s="102"/>
      <c r="H33" s="89"/>
      <c r="I33" s="128"/>
      <c r="J33" s="129"/>
      <c r="K33" s="130"/>
      <c r="L33" s="89"/>
      <c r="M33" s="89"/>
      <c r="O33" s="147"/>
      <c r="P33" s="148"/>
      <c r="Q33" s="149"/>
      <c r="R33" s="102"/>
      <c r="S33" s="89"/>
      <c r="T33" s="128"/>
      <c r="U33" s="129"/>
      <c r="V33" s="130"/>
      <c r="W33" s="89"/>
      <c r="X33" s="89"/>
      <c r="AA33" s="146"/>
      <c r="AB33" s="146"/>
      <c r="AC33" s="146"/>
      <c r="AD33" s="146"/>
      <c r="AE33" s="146"/>
      <c r="AF33" s="146"/>
      <c r="AG33" s="146"/>
      <c r="AH33" s="146"/>
      <c r="AI33" s="146"/>
      <c r="AJ33" s="146"/>
    </row>
    <row r="34" spans="2:36" ht="28.5" customHeight="1" x14ac:dyDescent="0.15">
      <c r="B34" s="77"/>
      <c r="D34" s="99"/>
      <c r="E34" s="100"/>
      <c r="F34" s="101"/>
      <c r="G34" s="102"/>
      <c r="H34" s="103"/>
      <c r="I34" s="134"/>
      <c r="J34" s="135" t="s">
        <v>154</v>
      </c>
      <c r="K34" s="136"/>
      <c r="L34" s="136"/>
      <c r="M34" s="137"/>
      <c r="O34" s="99"/>
      <c r="P34" s="100"/>
      <c r="Q34" s="101"/>
      <c r="R34" s="102"/>
      <c r="S34" s="103"/>
      <c r="T34" s="134"/>
      <c r="U34" s="135" t="s">
        <v>154</v>
      </c>
      <c r="V34" s="136"/>
      <c r="W34" s="136"/>
      <c r="X34" s="137"/>
    </row>
    <row r="35" spans="2:36" ht="28.5" hidden="1" customHeight="1" x14ac:dyDescent="0.15">
      <c r="D35" s="333" t="s">
        <v>230</v>
      </c>
      <c r="E35" s="333"/>
      <c r="F35" s="333"/>
      <c r="G35" s="333"/>
      <c r="H35" s="333"/>
      <c r="I35" s="333"/>
      <c r="J35" s="333"/>
      <c r="K35" s="333"/>
      <c r="L35" s="333"/>
      <c r="M35" s="333"/>
      <c r="N35" s="333"/>
      <c r="O35" s="333"/>
      <c r="P35" s="333"/>
      <c r="Q35" s="333"/>
      <c r="R35" s="333"/>
      <c r="S35" s="333"/>
      <c r="T35" s="333"/>
      <c r="U35" s="333"/>
      <c r="V35" s="333"/>
      <c r="W35" s="333"/>
      <c r="X35" s="333"/>
    </row>
    <row r="36" spans="2:36" ht="28.5" hidden="1" customHeight="1" x14ac:dyDescent="0.15">
      <c r="D36" s="333"/>
      <c r="E36" s="333"/>
      <c r="F36" s="333"/>
      <c r="G36" s="333"/>
      <c r="H36" s="333"/>
      <c r="I36" s="333"/>
      <c r="J36" s="333"/>
      <c r="K36" s="333"/>
      <c r="L36" s="333"/>
      <c r="M36" s="333"/>
      <c r="N36" s="333"/>
      <c r="O36" s="333"/>
      <c r="P36" s="333"/>
      <c r="Q36" s="333"/>
      <c r="R36" s="333"/>
      <c r="S36" s="333"/>
      <c r="T36" s="333"/>
      <c r="U36" s="333"/>
      <c r="V36" s="333"/>
      <c r="W36" s="333"/>
      <c r="X36" s="333"/>
    </row>
    <row r="37" spans="2:36" ht="28.5" hidden="1" customHeight="1" x14ac:dyDescent="0.15">
      <c r="D37" s="81" t="s">
        <v>231</v>
      </c>
      <c r="E37" s="82"/>
      <c r="F37" s="82"/>
      <c r="G37" s="82"/>
      <c r="H37" s="82"/>
      <c r="I37" s="82"/>
      <c r="J37" s="82"/>
      <c r="K37" s="82"/>
      <c r="L37" s="82"/>
      <c r="M37" s="82"/>
      <c r="N37" s="82"/>
      <c r="O37" s="82"/>
      <c r="P37" s="82"/>
      <c r="Q37" s="82"/>
      <c r="R37" s="82"/>
      <c r="S37" s="82"/>
      <c r="T37" s="82"/>
      <c r="U37" s="82"/>
      <c r="V37" s="82"/>
      <c r="W37" s="82"/>
      <c r="X37" s="141"/>
    </row>
    <row r="38" spans="2:36" ht="28.5" hidden="1" customHeight="1" x14ac:dyDescent="0.15">
      <c r="D38" s="83"/>
      <c r="E38" s="84" t="s">
        <v>135</v>
      </c>
      <c r="F38" s="83"/>
      <c r="G38" s="83"/>
      <c r="H38" s="84"/>
      <c r="I38" s="84"/>
      <c r="J38" s="125"/>
      <c r="K38" s="125"/>
      <c r="L38" s="125"/>
      <c r="M38" s="139" t="s">
        <v>232</v>
      </c>
      <c r="N38" s="127"/>
      <c r="O38" s="83"/>
      <c r="P38" s="84" t="s">
        <v>135</v>
      </c>
      <c r="Q38" s="83"/>
      <c r="R38" s="83"/>
      <c r="S38" s="84"/>
      <c r="T38" s="84"/>
      <c r="U38" s="125"/>
      <c r="V38" s="125"/>
      <c r="W38" s="125"/>
      <c r="X38" s="139" t="s">
        <v>232</v>
      </c>
    </row>
    <row r="39" spans="2:36" ht="28.5" hidden="1" customHeight="1" x14ac:dyDescent="0.15">
      <c r="D39" s="264" t="s">
        <v>138</v>
      </c>
      <c r="E39" s="275" t="s">
        <v>139</v>
      </c>
      <c r="F39" s="276"/>
      <c r="G39" s="277"/>
      <c r="H39" s="274" t="s">
        <v>140</v>
      </c>
      <c r="I39" s="274"/>
      <c r="J39" s="274"/>
      <c r="K39" s="274"/>
      <c r="L39" s="274"/>
      <c r="M39" s="263" t="s">
        <v>141</v>
      </c>
      <c r="O39" s="264" t="s">
        <v>142</v>
      </c>
      <c r="P39" s="275" t="s">
        <v>139</v>
      </c>
      <c r="Q39" s="276"/>
      <c r="R39" s="277"/>
      <c r="S39" s="274" t="s">
        <v>140</v>
      </c>
      <c r="T39" s="274"/>
      <c r="U39" s="274"/>
      <c r="V39" s="274"/>
      <c r="W39" s="274"/>
      <c r="X39" s="263" t="s">
        <v>141</v>
      </c>
      <c r="AA39" s="150">
        <v>1</v>
      </c>
      <c r="AB39" s="150">
        <v>2</v>
      </c>
      <c r="AC39" s="150">
        <v>3</v>
      </c>
      <c r="AD39" s="150">
        <v>4</v>
      </c>
      <c r="AE39" s="150">
        <v>5</v>
      </c>
      <c r="AF39" s="150">
        <v>6</v>
      </c>
      <c r="AG39" s="150">
        <v>7</v>
      </c>
      <c r="AH39" s="150">
        <v>8</v>
      </c>
      <c r="AI39" s="150">
        <v>9</v>
      </c>
      <c r="AJ39" s="150">
        <v>10</v>
      </c>
    </row>
    <row r="40" spans="2:36" ht="29.25" hidden="1" customHeight="1" x14ac:dyDescent="0.15">
      <c r="D40" s="265"/>
      <c r="E40" s="278"/>
      <c r="F40" s="279"/>
      <c r="G40" s="280"/>
      <c r="H40" s="274"/>
      <c r="I40" s="274"/>
      <c r="J40" s="274"/>
      <c r="K40" s="274"/>
      <c r="L40" s="274"/>
      <c r="M40" s="263"/>
      <c r="O40" s="265"/>
      <c r="P40" s="278"/>
      <c r="Q40" s="279"/>
      <c r="R40" s="280"/>
      <c r="S40" s="274"/>
      <c r="T40" s="274"/>
      <c r="U40" s="274"/>
      <c r="V40" s="274"/>
      <c r="W40" s="274"/>
      <c r="X40" s="263"/>
      <c r="AA40" s="98" t="str">
        <f>+$B$3</f>
        <v>徳　山</v>
      </c>
      <c r="AB40" s="98" t="str">
        <f>+$B$5</f>
        <v>EDEVALD</v>
      </c>
      <c r="AC40" s="98" t="str">
        <f>+$B$7</f>
        <v>秋　月</v>
      </c>
      <c r="AD40" s="98" t="str">
        <f>+$B$9</f>
        <v>K&amp;K</v>
      </c>
      <c r="AE40" s="98" t="str">
        <f>+$B$11</f>
        <v>ｽﾄﾔﾉﾌ</v>
      </c>
      <c r="AF40" s="98" t="str">
        <f>+$B$13</f>
        <v>今宿岐山</v>
      </c>
      <c r="AG40" s="98" t="str">
        <f>+$B$15</f>
        <v>Futuro</v>
      </c>
      <c r="AH40" s="98" t="str">
        <f>+$B$17</f>
        <v>熊　毛</v>
      </c>
      <c r="AI40" s="98" t="str">
        <f>+$B$19</f>
        <v>富　田</v>
      </c>
      <c r="AJ40" s="98" t="str">
        <f>+$B$21</f>
        <v>菊　川</v>
      </c>
    </row>
    <row r="41" spans="2:36" ht="29.25" hidden="1" customHeight="1" x14ac:dyDescent="0.15">
      <c r="D41" s="117" t="s">
        <v>143</v>
      </c>
      <c r="E41" s="118">
        <v>0.375</v>
      </c>
      <c r="F41" s="119" t="s">
        <v>144</v>
      </c>
      <c r="G41" s="120">
        <f t="shared" ref="G41:G47" si="10">E41+$Z$2</f>
        <v>0.39930555555555558</v>
      </c>
      <c r="H41" s="89" t="str">
        <f>+$B$9</f>
        <v>K&amp;K</v>
      </c>
      <c r="I41" s="128"/>
      <c r="J41" s="129" t="s">
        <v>145</v>
      </c>
      <c r="K41" s="130"/>
      <c r="L41" s="89" t="str">
        <f>+$B$17</f>
        <v>熊　毛</v>
      </c>
      <c r="M41" s="89" t="s">
        <v>146</v>
      </c>
      <c r="N41" s="75"/>
      <c r="O41" s="117" t="s">
        <v>143</v>
      </c>
      <c r="P41" s="118">
        <f>+E41</f>
        <v>0.375</v>
      </c>
      <c r="Q41" s="119" t="s">
        <v>144</v>
      </c>
      <c r="R41" s="120">
        <f t="shared" ref="R41:R48" si="11">P41+$Z$2</f>
        <v>0.39930555555555558</v>
      </c>
      <c r="S41" s="89" t="str">
        <f>+$B$5</f>
        <v>EDEVALD</v>
      </c>
      <c r="T41" s="128"/>
      <c r="U41" s="129" t="s">
        <v>145</v>
      </c>
      <c r="V41" s="130"/>
      <c r="W41" s="89" t="str">
        <f>+$B$13</f>
        <v>今宿岐山</v>
      </c>
      <c r="X41" s="89" t="s">
        <v>146</v>
      </c>
      <c r="AA41" s="145"/>
      <c r="AB41" s="145">
        <v>6</v>
      </c>
      <c r="AC41" s="145"/>
      <c r="AD41" s="145">
        <v>8</v>
      </c>
      <c r="AE41" s="145"/>
      <c r="AF41" s="145">
        <v>2</v>
      </c>
      <c r="AG41" s="145"/>
      <c r="AH41" s="145">
        <v>4</v>
      </c>
      <c r="AI41" s="145"/>
      <c r="AJ41" s="145"/>
    </row>
    <row r="42" spans="2:36" ht="29.25" hidden="1" customHeight="1" x14ac:dyDescent="0.15">
      <c r="D42" s="117" t="s">
        <v>147</v>
      </c>
      <c r="E42" s="121">
        <f t="shared" ref="E42:E47" si="12">G41+$Z$3</f>
        <v>0.40625</v>
      </c>
      <c r="F42" s="122" t="s">
        <v>144</v>
      </c>
      <c r="G42" s="123">
        <f t="shared" si="10"/>
        <v>0.43055555555555558</v>
      </c>
      <c r="H42" s="89" t="str">
        <f>+$B$3</f>
        <v>徳　山</v>
      </c>
      <c r="I42" s="128"/>
      <c r="J42" s="129" t="s">
        <v>145</v>
      </c>
      <c r="K42" s="130"/>
      <c r="L42" s="89" t="str">
        <f>+$B$11</f>
        <v>ｽﾄﾔﾉﾌ</v>
      </c>
      <c r="M42" s="89" t="s">
        <v>146</v>
      </c>
      <c r="N42" s="75"/>
      <c r="O42" s="117" t="s">
        <v>147</v>
      </c>
      <c r="P42" s="124">
        <f t="shared" ref="P42:P48" si="13">R41+$Z$3</f>
        <v>0.40625</v>
      </c>
      <c r="Q42" s="119" t="s">
        <v>144</v>
      </c>
      <c r="R42" s="120">
        <f t="shared" si="11"/>
        <v>0.43055555555555558</v>
      </c>
      <c r="S42" s="89" t="str">
        <f>+$B$7</f>
        <v>秋　月</v>
      </c>
      <c r="T42" s="128"/>
      <c r="U42" s="129" t="s">
        <v>145</v>
      </c>
      <c r="V42" s="130"/>
      <c r="W42" s="89" t="str">
        <f>+$B$21</f>
        <v>菊　川</v>
      </c>
      <c r="X42" s="89" t="s">
        <v>146</v>
      </c>
      <c r="AA42" s="145">
        <v>5</v>
      </c>
      <c r="AB42" s="145"/>
      <c r="AC42" s="145">
        <v>10</v>
      </c>
      <c r="AD42" s="145"/>
      <c r="AE42" s="145">
        <v>1</v>
      </c>
      <c r="AF42" s="145"/>
      <c r="AG42" s="145"/>
      <c r="AH42" s="145"/>
      <c r="AI42" s="145"/>
      <c r="AJ42" s="145">
        <v>3</v>
      </c>
    </row>
    <row r="43" spans="2:36" ht="29.25" hidden="1" customHeight="1" x14ac:dyDescent="0.15">
      <c r="D43" s="117" t="s">
        <v>148</v>
      </c>
      <c r="E43" s="124">
        <f t="shared" si="12"/>
        <v>0.4375</v>
      </c>
      <c r="F43" s="119" t="s">
        <v>144</v>
      </c>
      <c r="G43" s="120">
        <f t="shared" si="10"/>
        <v>0.46180555555555558</v>
      </c>
      <c r="H43" s="89" t="str">
        <f>+$B$15</f>
        <v>Futuro</v>
      </c>
      <c r="I43" s="128"/>
      <c r="J43" s="129" t="s">
        <v>145</v>
      </c>
      <c r="K43" s="130"/>
      <c r="L43" s="89" t="str">
        <f>+$B$19</f>
        <v>富　田</v>
      </c>
      <c r="M43" s="89" t="s">
        <v>146</v>
      </c>
      <c r="N43" s="75"/>
      <c r="O43" s="117" t="s">
        <v>148</v>
      </c>
      <c r="P43" s="124">
        <f t="shared" si="13"/>
        <v>0.4375</v>
      </c>
      <c r="Q43" s="119" t="s">
        <v>144</v>
      </c>
      <c r="R43" s="120">
        <f t="shared" si="11"/>
        <v>0.46180555555555558</v>
      </c>
      <c r="S43" s="89" t="str">
        <f>+$B$5</f>
        <v>EDEVALD</v>
      </c>
      <c r="T43" s="128"/>
      <c r="U43" s="129" t="s">
        <v>145</v>
      </c>
      <c r="V43" s="130"/>
      <c r="W43" s="89" t="str">
        <f>+$B$17</f>
        <v>熊　毛</v>
      </c>
      <c r="X43" s="89" t="s">
        <v>146</v>
      </c>
      <c r="AA43" s="145"/>
      <c r="AB43" s="145">
        <v>8</v>
      </c>
      <c r="AC43" s="145"/>
      <c r="AD43" s="145"/>
      <c r="AE43" s="145"/>
      <c r="AF43" s="145"/>
      <c r="AG43" s="145">
        <v>9</v>
      </c>
      <c r="AH43" s="145">
        <v>2</v>
      </c>
      <c r="AI43" s="145">
        <v>7</v>
      </c>
      <c r="AJ43" s="145"/>
    </row>
    <row r="44" spans="2:36" ht="29.25" hidden="1" customHeight="1" x14ac:dyDescent="0.15">
      <c r="D44" s="117" t="s">
        <v>149</v>
      </c>
      <c r="E44" s="124">
        <f t="shared" si="12"/>
        <v>0.46875</v>
      </c>
      <c r="F44" s="119" t="s">
        <v>144</v>
      </c>
      <c r="G44" s="120">
        <f t="shared" si="10"/>
        <v>0.49305555555555558</v>
      </c>
      <c r="H44" s="89" t="str">
        <f>+$B$9</f>
        <v>K&amp;K</v>
      </c>
      <c r="I44" s="128"/>
      <c r="J44" s="129" t="s">
        <v>145</v>
      </c>
      <c r="K44" s="130"/>
      <c r="L44" s="89" t="str">
        <f>+$B$13</f>
        <v>今宿岐山</v>
      </c>
      <c r="M44" s="89" t="s">
        <v>146</v>
      </c>
      <c r="N44" s="75"/>
      <c r="O44" s="117" t="s">
        <v>149</v>
      </c>
      <c r="P44" s="124">
        <f t="shared" si="13"/>
        <v>0.46875</v>
      </c>
      <c r="Q44" s="119" t="s">
        <v>144</v>
      </c>
      <c r="R44" s="120">
        <f t="shared" si="11"/>
        <v>0.49305555555555558</v>
      </c>
      <c r="S44" s="89" t="str">
        <f>+$B$7</f>
        <v>秋　月</v>
      </c>
      <c r="T44" s="128"/>
      <c r="U44" s="129" t="s">
        <v>145</v>
      </c>
      <c r="V44" s="130"/>
      <c r="W44" s="89" t="str">
        <f>+$B$11</f>
        <v>ｽﾄﾔﾉﾌ</v>
      </c>
      <c r="X44" s="89" t="s">
        <v>146</v>
      </c>
      <c r="AA44" s="145"/>
      <c r="AB44" s="145"/>
      <c r="AC44" s="145">
        <v>5</v>
      </c>
      <c r="AD44" s="145">
        <v>6</v>
      </c>
      <c r="AE44" s="145">
        <v>3</v>
      </c>
      <c r="AF44" s="145">
        <v>4</v>
      </c>
      <c r="AG44" s="145"/>
      <c r="AH44" s="145"/>
      <c r="AI44" s="145"/>
      <c r="AJ44" s="145"/>
    </row>
    <row r="45" spans="2:36" ht="29.25" hidden="1" customHeight="1" x14ac:dyDescent="0.15">
      <c r="D45" s="117" t="s">
        <v>150</v>
      </c>
      <c r="E45" s="124">
        <f t="shared" si="12"/>
        <v>0.5</v>
      </c>
      <c r="F45" s="119" t="s">
        <v>144</v>
      </c>
      <c r="G45" s="120">
        <f t="shared" si="10"/>
        <v>0.52430555555555558</v>
      </c>
      <c r="H45" s="89" t="str">
        <f>+$B$3</f>
        <v>徳　山</v>
      </c>
      <c r="I45" s="128"/>
      <c r="J45" s="129" t="s">
        <v>145</v>
      </c>
      <c r="K45" s="130"/>
      <c r="L45" s="89" t="str">
        <f>+$B$19</f>
        <v>富　田</v>
      </c>
      <c r="M45" s="89" t="s">
        <v>146</v>
      </c>
      <c r="N45" s="75"/>
      <c r="O45" s="117" t="s">
        <v>150</v>
      </c>
      <c r="P45" s="124">
        <f t="shared" si="13"/>
        <v>0.5</v>
      </c>
      <c r="Q45" s="119" t="s">
        <v>144</v>
      </c>
      <c r="R45" s="120">
        <f t="shared" si="11"/>
        <v>0.52430555555555558</v>
      </c>
      <c r="S45" s="89" t="str">
        <f>+$B$5</f>
        <v>EDEVALD</v>
      </c>
      <c r="T45" s="128"/>
      <c r="U45" s="129" t="s">
        <v>145</v>
      </c>
      <c r="V45" s="130"/>
      <c r="W45" s="89" t="str">
        <f>+$B$21</f>
        <v>菊　川</v>
      </c>
      <c r="X45" s="89" t="s">
        <v>146</v>
      </c>
      <c r="AA45" s="145">
        <v>9</v>
      </c>
      <c r="AB45" s="145">
        <v>10</v>
      </c>
      <c r="AC45" s="146"/>
      <c r="AD45" s="146"/>
      <c r="AE45" s="146"/>
      <c r="AF45" s="146"/>
      <c r="AG45" s="146"/>
      <c r="AH45" s="146"/>
      <c r="AI45" s="145">
        <v>1</v>
      </c>
      <c r="AJ45" s="145">
        <v>2</v>
      </c>
    </row>
    <row r="46" spans="2:36" ht="29.25" hidden="1" customHeight="1" x14ac:dyDescent="0.15">
      <c r="D46" s="117" t="s">
        <v>151</v>
      </c>
      <c r="E46" s="124">
        <f t="shared" si="12"/>
        <v>0.53125</v>
      </c>
      <c r="F46" s="119" t="s">
        <v>144</v>
      </c>
      <c r="G46" s="120">
        <f t="shared" si="10"/>
        <v>0.55555555555555558</v>
      </c>
      <c r="H46" s="89" t="str">
        <f>+$B$13</f>
        <v>今宿岐山</v>
      </c>
      <c r="I46" s="128"/>
      <c r="J46" s="129" t="s">
        <v>145</v>
      </c>
      <c r="K46" s="130"/>
      <c r="L46" s="89" t="str">
        <f>+$B$17</f>
        <v>熊　毛</v>
      </c>
      <c r="M46" s="89" t="s">
        <v>146</v>
      </c>
      <c r="N46" s="75"/>
      <c r="O46" s="117" t="s">
        <v>151</v>
      </c>
      <c r="P46" s="124">
        <f t="shared" si="13"/>
        <v>0.53125</v>
      </c>
      <c r="Q46" s="119" t="s">
        <v>144</v>
      </c>
      <c r="R46" s="120">
        <f t="shared" si="11"/>
        <v>0.55555555555555558</v>
      </c>
      <c r="S46" s="89" t="str">
        <f>+$B$11</f>
        <v>ｽﾄﾔﾉﾌ</v>
      </c>
      <c r="T46" s="128"/>
      <c r="U46" s="129" t="s">
        <v>145</v>
      </c>
      <c r="V46" s="130"/>
      <c r="W46" s="89" t="str">
        <f>+$B$15</f>
        <v>Futuro</v>
      </c>
      <c r="X46" s="89" t="s">
        <v>146</v>
      </c>
      <c r="AA46" s="145"/>
      <c r="AB46" s="145"/>
      <c r="AC46" s="145"/>
      <c r="AD46" s="145"/>
      <c r="AE46" s="145">
        <v>7</v>
      </c>
      <c r="AF46" s="145">
        <v>8</v>
      </c>
      <c r="AG46" s="145">
        <v>5</v>
      </c>
      <c r="AH46" s="145">
        <v>6</v>
      </c>
      <c r="AI46" s="145"/>
      <c r="AJ46" s="145"/>
    </row>
    <row r="47" spans="2:36" ht="29.25" hidden="1" customHeight="1" x14ac:dyDescent="0.15">
      <c r="D47" s="117" t="s">
        <v>152</v>
      </c>
      <c r="E47" s="124">
        <f t="shared" si="12"/>
        <v>0.5625</v>
      </c>
      <c r="F47" s="119" t="s">
        <v>144</v>
      </c>
      <c r="G47" s="120">
        <f t="shared" si="10"/>
        <v>0.58680555555555558</v>
      </c>
      <c r="H47" s="89" t="str">
        <f>+$B$7</f>
        <v>秋　月</v>
      </c>
      <c r="I47" s="128"/>
      <c r="J47" s="129" t="s">
        <v>145</v>
      </c>
      <c r="K47" s="130"/>
      <c r="L47" s="89" t="str">
        <f>+$B$19</f>
        <v>富　田</v>
      </c>
      <c r="M47" s="89" t="s">
        <v>146</v>
      </c>
      <c r="N47" s="75"/>
      <c r="O47" s="117" t="s">
        <v>152</v>
      </c>
      <c r="P47" s="124">
        <f t="shared" si="13"/>
        <v>0.5625</v>
      </c>
      <c r="Q47" s="119" t="s">
        <v>144</v>
      </c>
      <c r="R47" s="120">
        <f t="shared" si="11"/>
        <v>0.58680555555555558</v>
      </c>
      <c r="S47" s="89" t="str">
        <f>+$B$9</f>
        <v>K&amp;K</v>
      </c>
      <c r="T47" s="128"/>
      <c r="U47" s="129" t="s">
        <v>145</v>
      </c>
      <c r="V47" s="130"/>
      <c r="W47" s="89" t="str">
        <f>+$B$21</f>
        <v>菊　川</v>
      </c>
      <c r="X47" s="89" t="s">
        <v>146</v>
      </c>
      <c r="AA47" s="145"/>
      <c r="AB47" s="145"/>
      <c r="AC47" s="145">
        <v>9</v>
      </c>
      <c r="AD47" s="145">
        <v>10</v>
      </c>
      <c r="AE47" s="145"/>
      <c r="AF47" s="145"/>
      <c r="AG47" s="145"/>
      <c r="AH47" s="145"/>
      <c r="AI47" s="145">
        <v>3</v>
      </c>
      <c r="AJ47" s="145">
        <v>4</v>
      </c>
    </row>
    <row r="48" spans="2:36" ht="29.25" hidden="1" customHeight="1" x14ac:dyDescent="0.15">
      <c r="D48" s="94"/>
      <c r="E48" s="95"/>
      <c r="F48" s="96" t="s">
        <v>144</v>
      </c>
      <c r="G48" s="97"/>
      <c r="H48" s="98"/>
      <c r="I48" s="131"/>
      <c r="J48" s="132"/>
      <c r="K48" s="133"/>
      <c r="L48" s="98"/>
      <c r="M48" s="98"/>
      <c r="O48" s="117" t="s">
        <v>153</v>
      </c>
      <c r="P48" s="124">
        <f t="shared" si="13"/>
        <v>0.59375</v>
      </c>
      <c r="Q48" s="119" t="s">
        <v>144</v>
      </c>
      <c r="R48" s="120">
        <f t="shared" si="11"/>
        <v>0.61805555555555558</v>
      </c>
      <c r="S48" s="89" t="str">
        <f>+$B$3</f>
        <v>徳　山</v>
      </c>
      <c r="T48" s="128"/>
      <c r="U48" s="129" t="s">
        <v>145</v>
      </c>
      <c r="V48" s="130"/>
      <c r="W48" s="89" t="str">
        <f>+$B$15</f>
        <v>Futuro</v>
      </c>
      <c r="X48" s="89" t="s">
        <v>146</v>
      </c>
      <c r="AA48" s="145">
        <v>7</v>
      </c>
      <c r="AB48" s="146"/>
      <c r="AC48" s="146"/>
      <c r="AD48" s="145"/>
      <c r="AE48" s="145"/>
      <c r="AF48" s="145"/>
      <c r="AG48" s="145">
        <v>1</v>
      </c>
      <c r="AH48" s="145"/>
      <c r="AI48" s="145"/>
      <c r="AJ48" s="145"/>
    </row>
    <row r="49" spans="4:36" ht="29.25" hidden="1" customHeight="1" x14ac:dyDescent="0.15">
      <c r="D49" s="99"/>
      <c r="E49" s="100"/>
      <c r="F49" s="101"/>
      <c r="G49" s="102"/>
      <c r="H49" s="103"/>
      <c r="I49" s="134"/>
      <c r="J49" s="135" t="s">
        <v>154</v>
      </c>
      <c r="K49" s="136"/>
      <c r="L49" s="136"/>
      <c r="M49" s="137"/>
      <c r="O49" s="99"/>
      <c r="P49" s="100"/>
      <c r="Q49" s="101"/>
      <c r="R49" s="102"/>
      <c r="S49" s="103"/>
      <c r="T49" s="134"/>
      <c r="U49" s="135" t="s">
        <v>154</v>
      </c>
      <c r="V49" s="136"/>
      <c r="W49" s="136"/>
      <c r="X49" s="137"/>
      <c r="AA49" s="145"/>
      <c r="AB49" s="145"/>
      <c r="AC49" s="145"/>
      <c r="AD49" s="145"/>
      <c r="AE49" s="145"/>
      <c r="AF49" s="145"/>
      <c r="AG49" s="145"/>
      <c r="AH49" s="145"/>
      <c r="AI49" s="145"/>
      <c r="AJ49" s="146"/>
    </row>
    <row r="50" spans="4:36" ht="29.25" hidden="1" customHeight="1" x14ac:dyDescent="0.15"/>
    <row r="51" spans="4:36" ht="29.25" hidden="1" customHeight="1" x14ac:dyDescent="0.15"/>
    <row r="52" spans="4:36" ht="29.25" customHeight="1" x14ac:dyDescent="0.15"/>
    <row r="53" spans="4:36" ht="29.25" customHeight="1" x14ac:dyDescent="0.15"/>
    <row r="54" spans="4:36" ht="29.25" customHeight="1" x14ac:dyDescent="0.15"/>
    <row r="55" spans="4:36" ht="29.25" customHeight="1" x14ac:dyDescent="0.15"/>
    <row r="56" spans="4:36" ht="29.25" customHeight="1" x14ac:dyDescent="0.15"/>
    <row r="57" spans="4:36" ht="29.25" customHeight="1" x14ac:dyDescent="0.15"/>
    <row r="58" spans="4:36" ht="29.25" customHeight="1" x14ac:dyDescent="0.15"/>
    <row r="59" spans="4:36" ht="29.25" customHeight="1" x14ac:dyDescent="0.15"/>
    <row r="60" spans="4:36" ht="29.25" customHeight="1" x14ac:dyDescent="0.15"/>
    <row r="61" spans="4:36" ht="29.25" customHeight="1" x14ac:dyDescent="0.15"/>
  </sheetData>
  <mergeCells count="47">
    <mergeCell ref="D2:X3"/>
    <mergeCell ref="E6:G7"/>
    <mergeCell ref="H6:L7"/>
    <mergeCell ref="D35:X36"/>
    <mergeCell ref="E39:G40"/>
    <mergeCell ref="H39:L40"/>
    <mergeCell ref="P39:R40"/>
    <mergeCell ref="S39:W40"/>
    <mergeCell ref="O6:O7"/>
    <mergeCell ref="O25:O26"/>
    <mergeCell ref="O39:O40"/>
    <mergeCell ref="X6:X7"/>
    <mergeCell ref="X25:X26"/>
    <mergeCell ref="X39:X40"/>
    <mergeCell ref="D21:X22"/>
    <mergeCell ref="E25:G26"/>
    <mergeCell ref="H25:L26"/>
    <mergeCell ref="P25:R26"/>
    <mergeCell ref="S25:W26"/>
    <mergeCell ref="P6:R7"/>
    <mergeCell ref="S6:W7"/>
    <mergeCell ref="D6:D7"/>
    <mergeCell ref="D25:D26"/>
    <mergeCell ref="D39:D40"/>
    <mergeCell ref="M6:M7"/>
    <mergeCell ref="M25:M26"/>
    <mergeCell ref="M39:M40"/>
    <mergeCell ref="B13:B14"/>
    <mergeCell ref="B15:B16"/>
    <mergeCell ref="B17:B18"/>
    <mergeCell ref="B19:B20"/>
    <mergeCell ref="B21:B22"/>
    <mergeCell ref="B3:B4"/>
    <mergeCell ref="B5:B6"/>
    <mergeCell ref="B7:B8"/>
    <mergeCell ref="B9:B10"/>
    <mergeCell ref="B11:B12"/>
    <mergeCell ref="A13:A14"/>
    <mergeCell ref="A15:A16"/>
    <mergeCell ref="A17:A18"/>
    <mergeCell ref="A19:A20"/>
    <mergeCell ref="A21:A22"/>
    <mergeCell ref="A3:A4"/>
    <mergeCell ref="A5:A6"/>
    <mergeCell ref="A7:A8"/>
    <mergeCell ref="A9:A10"/>
    <mergeCell ref="A11:A12"/>
  </mergeCells>
  <phoneticPr fontId="43"/>
  <printOptions horizontalCentered="1" verticalCentered="1"/>
  <pageMargins left="0.66736111111111096" right="0.196527777777778" top="0.98402777777777795" bottom="0.196527777777778" header="0.27500000000000002" footer="0.118055555555556"/>
  <pageSetup paperSize="9" firstPageNumber="4294963191" orientation="landscape" useFirstPageNumber="1" verticalDpi="1200"/>
  <headerFooter alignWithMargins="0"/>
  <rowBreaks count="1" manualBreakCount="1">
    <brk id="20"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66"/>
  <sheetViews>
    <sheetView showGridLines="0" topLeftCell="A43" zoomScale="80" zoomScaleNormal="80" workbookViewId="0">
      <selection activeCell="D33" sqref="D33:X33"/>
    </sheetView>
  </sheetViews>
  <sheetFormatPr defaultColWidth="9" defaultRowHeight="13.5" customHeight="1" x14ac:dyDescent="0.15"/>
  <cols>
    <col min="1" max="1" width="9" style="75" customWidth="1"/>
    <col min="2" max="2" width="11.125" style="76" customWidth="1"/>
    <col min="3" max="3" width="3.25" style="77" customWidth="1"/>
    <col min="4" max="4" width="10" style="77" customWidth="1"/>
    <col min="5" max="5" width="6.5" style="77" customWidth="1"/>
    <col min="6" max="6" width="3.75" style="77" customWidth="1"/>
    <col min="7" max="7" width="6.5" style="77" customWidth="1"/>
    <col min="8" max="8" width="9.75" style="77" customWidth="1"/>
    <col min="9" max="9" width="5" style="77" customWidth="1"/>
    <col min="10" max="10" width="3.625" style="77" customWidth="1"/>
    <col min="11" max="11" width="5" style="77" customWidth="1"/>
    <col min="12" max="13" width="9.75" style="77" customWidth="1"/>
    <col min="14" max="14" width="1.875" style="77" customWidth="1"/>
    <col min="15" max="15" width="10" style="77" customWidth="1"/>
    <col min="16" max="16" width="6.5" style="77" customWidth="1"/>
    <col min="17" max="17" width="3.75" style="77" customWidth="1"/>
    <col min="18" max="18" width="6.5" style="77" customWidth="1"/>
    <col min="19" max="19" width="9.625" style="77" customWidth="1"/>
    <col min="20" max="20" width="5" style="77" customWidth="1"/>
    <col min="21" max="21" width="3.75" style="77" customWidth="1"/>
    <col min="22" max="22" width="5" style="77" customWidth="1"/>
    <col min="23" max="24" width="9.625" style="77" customWidth="1"/>
    <col min="25" max="25" width="9" style="77"/>
    <col min="26" max="26" width="5.125" style="77" customWidth="1"/>
    <col min="27" max="36" width="4.5" style="77" customWidth="1"/>
    <col min="37" max="16384" width="9" style="77"/>
  </cols>
  <sheetData>
    <row r="1" spans="1:36" ht="13.5" customHeight="1" x14ac:dyDescent="0.15">
      <c r="A1" s="78"/>
      <c r="B1" s="79"/>
    </row>
    <row r="2" spans="1:36" ht="28.5" customHeight="1" x14ac:dyDescent="0.15">
      <c r="A2" s="78"/>
      <c r="B2" s="78"/>
      <c r="D2" s="333" t="s">
        <v>224</v>
      </c>
      <c r="E2" s="333"/>
      <c r="F2" s="333"/>
      <c r="G2" s="333"/>
      <c r="H2" s="333"/>
      <c r="I2" s="333"/>
      <c r="J2" s="333"/>
      <c r="K2" s="333"/>
      <c r="L2" s="333"/>
      <c r="M2" s="333"/>
      <c r="N2" s="333"/>
      <c r="O2" s="333"/>
      <c r="P2" s="333"/>
      <c r="Q2" s="333"/>
      <c r="R2" s="333"/>
      <c r="S2" s="333"/>
      <c r="T2" s="333"/>
      <c r="U2" s="333"/>
      <c r="V2" s="333"/>
      <c r="W2" s="333"/>
      <c r="X2" s="333"/>
      <c r="Y2" s="142" t="s">
        <v>36</v>
      </c>
      <c r="Z2" s="143">
        <v>2.4305555555555601E-2</v>
      </c>
    </row>
    <row r="3" spans="1:36" ht="28.5" customHeight="1" x14ac:dyDescent="0.15">
      <c r="A3" s="274">
        <v>1</v>
      </c>
      <c r="B3" s="334" t="s">
        <v>105</v>
      </c>
      <c r="D3" s="333"/>
      <c r="E3" s="333"/>
      <c r="F3" s="333"/>
      <c r="G3" s="333"/>
      <c r="H3" s="333"/>
      <c r="I3" s="333"/>
      <c r="J3" s="333"/>
      <c r="K3" s="333"/>
      <c r="L3" s="333"/>
      <c r="M3" s="333"/>
      <c r="N3" s="333"/>
      <c r="O3" s="333"/>
      <c r="P3" s="333"/>
      <c r="Q3" s="333"/>
      <c r="R3" s="333"/>
      <c r="S3" s="333"/>
      <c r="T3" s="333"/>
      <c r="U3" s="333"/>
      <c r="V3" s="333"/>
      <c r="W3" s="333"/>
      <c r="X3" s="333"/>
      <c r="Y3" s="142" t="s">
        <v>134</v>
      </c>
      <c r="Z3" s="143">
        <v>6.9444444444444397E-3</v>
      </c>
    </row>
    <row r="4" spans="1:36" ht="28.5" customHeight="1" x14ac:dyDescent="0.15">
      <c r="A4" s="274"/>
      <c r="B4" s="334"/>
      <c r="D4" s="81" t="s">
        <v>225</v>
      </c>
      <c r="E4" s="82"/>
      <c r="F4" s="82"/>
      <c r="G4" s="82"/>
      <c r="H4" s="82"/>
      <c r="I4" s="82"/>
      <c r="J4" s="82"/>
      <c r="K4" s="82"/>
      <c r="L4" s="82"/>
      <c r="M4" s="82"/>
      <c r="N4" s="82"/>
      <c r="O4" s="82"/>
      <c r="P4" s="82"/>
      <c r="Q4" s="82"/>
      <c r="R4" s="82"/>
      <c r="S4" s="82"/>
      <c r="T4" s="82"/>
      <c r="U4" s="82"/>
      <c r="V4" s="82"/>
      <c r="W4" s="82"/>
      <c r="X4" s="82"/>
      <c r="Y4" s="142" t="s">
        <v>137</v>
      </c>
      <c r="Z4" s="143">
        <v>3.4722222222222199E-3</v>
      </c>
    </row>
    <row r="5" spans="1:36" ht="28.5" customHeight="1" x14ac:dyDescent="0.15">
      <c r="A5" s="274">
        <v>2</v>
      </c>
      <c r="B5" s="334" t="s">
        <v>127</v>
      </c>
      <c r="D5" s="83"/>
      <c r="E5" s="84" t="s">
        <v>135</v>
      </c>
      <c r="F5" s="83"/>
      <c r="G5" s="83"/>
      <c r="H5" s="84"/>
      <c r="I5" s="84"/>
      <c r="J5" s="125"/>
      <c r="K5" s="125"/>
      <c r="L5" s="125"/>
      <c r="M5" s="126" t="s">
        <v>226</v>
      </c>
      <c r="N5" s="127"/>
      <c r="O5" s="83"/>
      <c r="P5" s="84" t="s">
        <v>135</v>
      </c>
      <c r="Q5" s="83"/>
      <c r="R5" s="83"/>
      <c r="S5" s="84"/>
      <c r="T5" s="84"/>
      <c r="U5" s="125"/>
      <c r="V5" s="125"/>
      <c r="W5" s="125"/>
      <c r="X5" s="126" t="s">
        <v>226</v>
      </c>
    </row>
    <row r="6" spans="1:36" ht="28.5" customHeight="1" x14ac:dyDescent="0.15">
      <c r="A6" s="274"/>
      <c r="B6" s="334"/>
      <c r="D6" s="264" t="s">
        <v>138</v>
      </c>
      <c r="E6" s="275" t="s">
        <v>139</v>
      </c>
      <c r="F6" s="276"/>
      <c r="G6" s="277"/>
      <c r="H6" s="274" t="s">
        <v>140</v>
      </c>
      <c r="I6" s="274"/>
      <c r="J6" s="274"/>
      <c r="K6" s="274"/>
      <c r="L6" s="274"/>
      <c r="M6" s="263" t="s">
        <v>141</v>
      </c>
      <c r="O6" s="264" t="s">
        <v>142</v>
      </c>
      <c r="P6" s="275" t="s">
        <v>139</v>
      </c>
      <c r="Q6" s="276"/>
      <c r="R6" s="277"/>
      <c r="S6" s="274" t="s">
        <v>140</v>
      </c>
      <c r="T6" s="274"/>
      <c r="U6" s="274"/>
      <c r="V6" s="274"/>
      <c r="W6" s="274"/>
      <c r="X6" s="263" t="s">
        <v>141</v>
      </c>
      <c r="AA6" s="144">
        <v>1</v>
      </c>
      <c r="AB6" s="144">
        <v>2</v>
      </c>
      <c r="AC6" s="144">
        <v>3</v>
      </c>
      <c r="AD6" s="144">
        <v>4</v>
      </c>
      <c r="AE6" s="144">
        <v>5</v>
      </c>
      <c r="AF6" s="144">
        <v>6</v>
      </c>
      <c r="AG6" s="144">
        <v>7</v>
      </c>
      <c r="AH6" s="144">
        <v>8</v>
      </c>
      <c r="AI6" s="144">
        <v>9</v>
      </c>
      <c r="AJ6" s="144">
        <v>10</v>
      </c>
    </row>
    <row r="7" spans="1:36" ht="28.5" customHeight="1" x14ac:dyDescent="0.15">
      <c r="A7" s="274">
        <v>3</v>
      </c>
      <c r="B7" s="334" t="s">
        <v>88</v>
      </c>
      <c r="D7" s="265"/>
      <c r="E7" s="278"/>
      <c r="F7" s="279"/>
      <c r="G7" s="280"/>
      <c r="H7" s="274"/>
      <c r="I7" s="274"/>
      <c r="J7" s="274"/>
      <c r="K7" s="274"/>
      <c r="L7" s="274"/>
      <c r="M7" s="263"/>
      <c r="O7" s="265"/>
      <c r="P7" s="278"/>
      <c r="Q7" s="279"/>
      <c r="R7" s="280"/>
      <c r="S7" s="274"/>
      <c r="T7" s="274"/>
      <c r="U7" s="274"/>
      <c r="V7" s="274"/>
      <c r="W7" s="274"/>
      <c r="X7" s="263"/>
      <c r="AA7" s="98" t="str">
        <f>+$B$3</f>
        <v>徳　山</v>
      </c>
      <c r="AB7" s="98" t="str">
        <f>+$B$5</f>
        <v>EDEVALD</v>
      </c>
      <c r="AC7" s="98" t="str">
        <f>+$B$7</f>
        <v>秋　月</v>
      </c>
      <c r="AD7" s="98" t="str">
        <f>+$B$9</f>
        <v>K&amp;K</v>
      </c>
      <c r="AE7" s="98" t="str">
        <f>+$B$11</f>
        <v>ｽﾄﾔﾉﾌ</v>
      </c>
      <c r="AF7" s="98" t="str">
        <f>+$B$13</f>
        <v>今宿岐山</v>
      </c>
      <c r="AG7" s="98" t="str">
        <f>+$B$15</f>
        <v>Futuro</v>
      </c>
      <c r="AH7" s="98" t="str">
        <f>+$B$17</f>
        <v>熊　毛</v>
      </c>
      <c r="AI7" s="98" t="str">
        <f>+$B$19</f>
        <v>富　田</v>
      </c>
      <c r="AJ7" s="98" t="str">
        <f>+$B$21</f>
        <v>菊　川</v>
      </c>
    </row>
    <row r="8" spans="1:36" ht="28.5" customHeight="1" x14ac:dyDescent="0.15">
      <c r="A8" s="274"/>
      <c r="B8" s="334"/>
      <c r="D8" s="85" t="s">
        <v>143</v>
      </c>
      <c r="E8" s="86">
        <v>0.46875</v>
      </c>
      <c r="F8" s="87" t="s">
        <v>144</v>
      </c>
      <c r="G8" s="88">
        <f t="shared" ref="G8:G15" si="0">E8+$Z$2</f>
        <v>0.49305555555555558</v>
      </c>
      <c r="H8" s="89" t="str">
        <f>+$B$5</f>
        <v>EDEVALD</v>
      </c>
      <c r="I8" s="128">
        <v>1</v>
      </c>
      <c r="J8" s="129" t="s">
        <v>145</v>
      </c>
      <c r="K8" s="130">
        <v>0</v>
      </c>
      <c r="L8" s="89" t="str">
        <f>+$B$15</f>
        <v>Futuro</v>
      </c>
      <c r="M8" s="89" t="s">
        <v>146</v>
      </c>
      <c r="N8" s="75"/>
      <c r="O8" s="85" t="s">
        <v>143</v>
      </c>
      <c r="P8" s="86">
        <f>+E8</f>
        <v>0.46875</v>
      </c>
      <c r="Q8" s="140" t="s">
        <v>144</v>
      </c>
      <c r="R8" s="88">
        <f t="shared" ref="R8:R15" si="1">P8+$Z$2</f>
        <v>0.49305555555555558</v>
      </c>
      <c r="S8" s="89" t="str">
        <f>+$B$11</f>
        <v>ｽﾄﾔﾉﾌ</v>
      </c>
      <c r="T8" s="128">
        <v>1</v>
      </c>
      <c r="U8" s="129" t="s">
        <v>145</v>
      </c>
      <c r="V8" s="130">
        <v>4</v>
      </c>
      <c r="W8" s="89" t="str">
        <f>+$B$21</f>
        <v>菊　川</v>
      </c>
      <c r="X8" s="89" t="s">
        <v>146</v>
      </c>
      <c r="AA8" s="145"/>
      <c r="AB8" s="145">
        <v>7</v>
      </c>
      <c r="AC8" s="145"/>
      <c r="AE8" s="145">
        <v>10</v>
      </c>
      <c r="AF8" s="145"/>
      <c r="AG8" s="145">
        <v>2</v>
      </c>
      <c r="AH8" s="145"/>
      <c r="AJ8" s="145">
        <v>5</v>
      </c>
    </row>
    <row r="9" spans="1:36" ht="28.5" customHeight="1" x14ac:dyDescent="0.15">
      <c r="A9" s="274">
        <v>4</v>
      </c>
      <c r="B9" s="334" t="s">
        <v>118</v>
      </c>
      <c r="D9" s="85" t="s">
        <v>147</v>
      </c>
      <c r="E9" s="90">
        <f>G8+$Z$3</f>
        <v>0.5</v>
      </c>
      <c r="F9" s="91" t="s">
        <v>144</v>
      </c>
      <c r="G9" s="92">
        <f t="shared" si="0"/>
        <v>0.52430555555555558</v>
      </c>
      <c r="H9" s="89" t="str">
        <f>+$B$3</f>
        <v>徳　山</v>
      </c>
      <c r="I9" s="128">
        <v>1</v>
      </c>
      <c r="J9" s="129" t="s">
        <v>145</v>
      </c>
      <c r="K9" s="130">
        <v>0</v>
      </c>
      <c r="L9" s="89" t="str">
        <f>+$B$13</f>
        <v>今宿岐山</v>
      </c>
      <c r="M9" s="89" t="s">
        <v>146</v>
      </c>
      <c r="N9" s="75"/>
      <c r="O9" s="85" t="s">
        <v>147</v>
      </c>
      <c r="P9" s="90">
        <f>R8+$Z$3</f>
        <v>0.5</v>
      </c>
      <c r="Q9" s="91" t="s">
        <v>144</v>
      </c>
      <c r="R9" s="92">
        <f t="shared" si="1"/>
        <v>0.52430555555555558</v>
      </c>
      <c r="S9" s="89" t="str">
        <f>+$B$7</f>
        <v>秋　月</v>
      </c>
      <c r="T9" s="128">
        <v>2</v>
      </c>
      <c r="U9" s="129" t="s">
        <v>145</v>
      </c>
      <c r="V9" s="130">
        <v>0</v>
      </c>
      <c r="W9" s="89" t="str">
        <f>+$B$17</f>
        <v>熊　毛</v>
      </c>
      <c r="X9" s="89" t="s">
        <v>146</v>
      </c>
      <c r="AA9" s="145">
        <v>6</v>
      </c>
      <c r="AB9" s="145"/>
      <c r="AC9" s="145">
        <v>8</v>
      </c>
      <c r="AD9" s="145"/>
      <c r="AE9" s="145"/>
      <c r="AF9" s="145">
        <v>1</v>
      </c>
      <c r="AG9" s="145"/>
      <c r="AH9" s="145">
        <v>3</v>
      </c>
      <c r="AI9" s="145"/>
      <c r="AJ9" s="145"/>
    </row>
    <row r="10" spans="1:36" ht="28.5" customHeight="1" x14ac:dyDescent="0.15">
      <c r="A10" s="274"/>
      <c r="B10" s="334"/>
      <c r="D10" s="85" t="s">
        <v>148</v>
      </c>
      <c r="E10" s="93">
        <f>G9+$Z$3</f>
        <v>0.53125</v>
      </c>
      <c r="F10" s="87" t="s">
        <v>144</v>
      </c>
      <c r="G10" s="88">
        <f t="shared" si="0"/>
        <v>0.55555555555555558</v>
      </c>
      <c r="H10" s="89" t="str">
        <f>+$B$19</f>
        <v>富　田</v>
      </c>
      <c r="I10" s="128">
        <v>1</v>
      </c>
      <c r="J10" s="129" t="s">
        <v>145</v>
      </c>
      <c r="K10" s="130">
        <v>0</v>
      </c>
      <c r="L10" s="89" t="str">
        <f>+$B$21</f>
        <v>菊　川</v>
      </c>
      <c r="M10" s="89" t="s">
        <v>146</v>
      </c>
      <c r="N10" s="75"/>
      <c r="O10" s="85" t="s">
        <v>148</v>
      </c>
      <c r="P10" s="93">
        <f>R9+$Z$3</f>
        <v>0.53125</v>
      </c>
      <c r="Q10" s="87" t="s">
        <v>144</v>
      </c>
      <c r="R10" s="88">
        <f t="shared" si="1"/>
        <v>0.55555555555555558</v>
      </c>
      <c r="S10" s="89" t="str">
        <f>+$B$5</f>
        <v>EDEVALD</v>
      </c>
      <c r="T10" s="128">
        <v>3</v>
      </c>
      <c r="U10" s="129" t="s">
        <v>145</v>
      </c>
      <c r="V10" s="130">
        <v>0</v>
      </c>
      <c r="W10" s="89" t="str">
        <f>+$B$11</f>
        <v>ｽﾄﾔﾉﾌ</v>
      </c>
      <c r="X10" s="89" t="s">
        <v>146</v>
      </c>
      <c r="AA10" s="145"/>
      <c r="AB10" s="145">
        <v>5</v>
      </c>
      <c r="AC10" s="145"/>
      <c r="AD10" s="145"/>
      <c r="AE10" s="145">
        <v>2</v>
      </c>
      <c r="AF10" s="145"/>
      <c r="AG10" s="145"/>
      <c r="AH10" s="145"/>
      <c r="AI10" s="145">
        <v>10</v>
      </c>
      <c r="AJ10" s="145">
        <v>9</v>
      </c>
    </row>
    <row r="11" spans="1:36" ht="28.5" customHeight="1" x14ac:dyDescent="0.15">
      <c r="A11" s="274">
        <v>5</v>
      </c>
      <c r="B11" s="334" t="s">
        <v>130</v>
      </c>
      <c r="D11" s="85" t="s">
        <v>149</v>
      </c>
      <c r="E11" s="93">
        <f>G10+$Z$3</f>
        <v>0.5625</v>
      </c>
      <c r="F11" s="87" t="s">
        <v>144</v>
      </c>
      <c r="G11" s="88">
        <f t="shared" si="0"/>
        <v>0.58680555555555558</v>
      </c>
      <c r="H11" s="89" t="str">
        <f>+$B$7</f>
        <v>秋　月</v>
      </c>
      <c r="I11" s="128">
        <v>3</v>
      </c>
      <c r="J11" s="129" t="s">
        <v>145</v>
      </c>
      <c r="K11" s="130">
        <v>1</v>
      </c>
      <c r="L11" s="89" t="str">
        <f>+$B$9</f>
        <v>K&amp;K</v>
      </c>
      <c r="M11" s="89" t="s">
        <v>146</v>
      </c>
      <c r="N11" s="75"/>
      <c r="O11" s="85" t="s">
        <v>149</v>
      </c>
      <c r="P11" s="93">
        <f>R10+$Z$3</f>
        <v>0.5625</v>
      </c>
      <c r="Q11" s="87" t="s">
        <v>144</v>
      </c>
      <c r="R11" s="88">
        <f t="shared" si="1"/>
        <v>0.58680555555555558</v>
      </c>
      <c r="S11" s="89" t="str">
        <f>+$B$15</f>
        <v>Futuro</v>
      </c>
      <c r="T11" s="128">
        <v>1</v>
      </c>
      <c r="U11" s="129" t="s">
        <v>145</v>
      </c>
      <c r="V11" s="130">
        <v>0</v>
      </c>
      <c r="W11" s="89" t="str">
        <f>+$B$17</f>
        <v>熊　毛</v>
      </c>
      <c r="X11" s="89" t="s">
        <v>146</v>
      </c>
      <c r="AA11" s="145"/>
      <c r="AB11" s="145"/>
      <c r="AC11" s="145">
        <v>4</v>
      </c>
      <c r="AD11" s="145">
        <v>3</v>
      </c>
      <c r="AE11" s="145"/>
      <c r="AF11" s="145"/>
      <c r="AG11" s="145">
        <v>8</v>
      </c>
      <c r="AH11" s="145">
        <v>7</v>
      </c>
      <c r="AI11" s="145"/>
      <c r="AJ11" s="145"/>
    </row>
    <row r="12" spans="1:36" ht="28.5" customHeight="1" x14ac:dyDescent="0.15">
      <c r="A12" s="274"/>
      <c r="B12" s="334"/>
      <c r="D12" s="85" t="s">
        <v>150</v>
      </c>
      <c r="E12" s="93">
        <f>G11+$Z$4</f>
        <v>0.59027777777777779</v>
      </c>
      <c r="F12" s="87" t="s">
        <v>144</v>
      </c>
      <c r="G12" s="88">
        <f t="shared" si="0"/>
        <v>0.61458333333333337</v>
      </c>
      <c r="H12" s="89" t="str">
        <f>+$B$13</f>
        <v>今宿岐山</v>
      </c>
      <c r="I12" s="128">
        <v>1</v>
      </c>
      <c r="J12" s="129" t="s">
        <v>145</v>
      </c>
      <c r="K12" s="130">
        <v>2</v>
      </c>
      <c r="L12" s="89" t="str">
        <f>+$B$19</f>
        <v>富　田</v>
      </c>
      <c r="M12" s="89" t="s">
        <v>146</v>
      </c>
      <c r="N12" s="75"/>
      <c r="O12" s="85" t="s">
        <v>150</v>
      </c>
      <c r="P12" s="93">
        <f>R11+$Z$4</f>
        <v>0.59027777777777779</v>
      </c>
      <c r="Q12" s="87" t="s">
        <v>144</v>
      </c>
      <c r="R12" s="88">
        <f t="shared" si="1"/>
        <v>0.61458333333333337</v>
      </c>
      <c r="S12" s="89" t="str">
        <f>+$B$3</f>
        <v>徳　山</v>
      </c>
      <c r="T12" s="128">
        <v>1</v>
      </c>
      <c r="U12" s="129" t="s">
        <v>145</v>
      </c>
      <c r="V12" s="130">
        <v>0</v>
      </c>
      <c r="W12" s="89" t="str">
        <f>+$B$5</f>
        <v>EDEVALD</v>
      </c>
      <c r="X12" s="89" t="s">
        <v>146</v>
      </c>
      <c r="AA12" s="145">
        <v>2</v>
      </c>
      <c r="AB12" s="145">
        <v>1</v>
      </c>
      <c r="AC12" s="145"/>
      <c r="AD12" s="145"/>
      <c r="AE12" s="146"/>
      <c r="AF12" s="145">
        <v>9</v>
      </c>
      <c r="AG12" s="145"/>
      <c r="AH12" s="145"/>
      <c r="AI12" s="145">
        <v>6</v>
      </c>
      <c r="AJ12" s="145"/>
    </row>
    <row r="13" spans="1:36" ht="28.5" customHeight="1" x14ac:dyDescent="0.15">
      <c r="A13" s="274">
        <v>6</v>
      </c>
      <c r="B13" s="334" t="s">
        <v>123</v>
      </c>
      <c r="D13" s="85" t="s">
        <v>151</v>
      </c>
      <c r="E13" s="93">
        <f t="shared" ref="E13:E15" si="2">G12+$Z$4</f>
        <v>0.61805555555555558</v>
      </c>
      <c r="F13" s="87" t="s">
        <v>144</v>
      </c>
      <c r="G13" s="88">
        <f t="shared" si="0"/>
        <v>0.64236111111111116</v>
      </c>
      <c r="H13" s="89" t="str">
        <f>+$B$17</f>
        <v>熊　毛</v>
      </c>
      <c r="I13" s="128">
        <v>2</v>
      </c>
      <c r="J13" s="129" t="s">
        <v>145</v>
      </c>
      <c r="K13" s="130">
        <v>1</v>
      </c>
      <c r="L13" s="89" t="str">
        <f>+$B$21</f>
        <v>菊　川</v>
      </c>
      <c r="M13" s="89" t="s">
        <v>146</v>
      </c>
      <c r="N13" s="75"/>
      <c r="O13" s="85" t="s">
        <v>151</v>
      </c>
      <c r="P13" s="93">
        <f t="shared" ref="P13:P15" si="3">R12+$Z$4</f>
        <v>0.61805555555555558</v>
      </c>
      <c r="Q13" s="87" t="s">
        <v>144</v>
      </c>
      <c r="R13" s="88">
        <f t="shared" si="1"/>
        <v>0.64236111111111116</v>
      </c>
      <c r="S13" s="89" t="str">
        <f>+$B$9</f>
        <v>K&amp;K</v>
      </c>
      <c r="T13" s="128">
        <v>1</v>
      </c>
      <c r="U13" s="129" t="s">
        <v>145</v>
      </c>
      <c r="V13" s="130">
        <v>3</v>
      </c>
      <c r="W13" s="89" t="str">
        <f>+$B$15</f>
        <v>Futuro</v>
      </c>
      <c r="X13" s="89" t="s">
        <v>146</v>
      </c>
      <c r="AA13" s="145"/>
      <c r="AB13" s="145"/>
      <c r="AC13" s="145"/>
      <c r="AD13" s="145">
        <v>7</v>
      </c>
      <c r="AE13" s="145"/>
      <c r="AF13" s="145"/>
      <c r="AG13" s="145">
        <v>4</v>
      </c>
      <c r="AH13" s="145">
        <v>10</v>
      </c>
      <c r="AI13" s="145"/>
      <c r="AJ13" s="145">
        <v>8</v>
      </c>
    </row>
    <row r="14" spans="1:36" ht="28.5" customHeight="1" x14ac:dyDescent="0.15">
      <c r="A14" s="274"/>
      <c r="B14" s="334"/>
      <c r="D14" s="85" t="s">
        <v>152</v>
      </c>
      <c r="E14" s="93">
        <f t="shared" si="2"/>
        <v>0.64583333333333337</v>
      </c>
      <c r="F14" s="87" t="s">
        <v>144</v>
      </c>
      <c r="G14" s="88">
        <f t="shared" si="0"/>
        <v>0.67013888888888895</v>
      </c>
      <c r="H14" s="89" t="str">
        <f>+$B$3</f>
        <v>徳　山</v>
      </c>
      <c r="I14" s="128">
        <v>1</v>
      </c>
      <c r="J14" s="129" t="s">
        <v>145</v>
      </c>
      <c r="K14" s="130">
        <v>0</v>
      </c>
      <c r="L14" s="89" t="str">
        <f>+$B$7</f>
        <v>秋　月</v>
      </c>
      <c r="M14" s="89" t="s">
        <v>146</v>
      </c>
      <c r="N14" s="75"/>
      <c r="O14" s="85" t="s">
        <v>152</v>
      </c>
      <c r="P14" s="93">
        <f t="shared" si="3"/>
        <v>0.64583333333333337</v>
      </c>
      <c r="Q14" s="87" t="s">
        <v>144</v>
      </c>
      <c r="R14" s="88">
        <f t="shared" si="1"/>
        <v>0.67013888888888895</v>
      </c>
      <c r="S14" s="89" t="str">
        <f t="shared" ref="S14" si="4">+$B$11</f>
        <v>ｽﾄﾔﾉﾌ</v>
      </c>
      <c r="T14" s="128">
        <v>0</v>
      </c>
      <c r="U14" s="129" t="s">
        <v>145</v>
      </c>
      <c r="V14" s="130">
        <v>0</v>
      </c>
      <c r="W14" s="89" t="str">
        <f t="shared" ref="W14" si="5">+$B$13</f>
        <v>今宿岐山</v>
      </c>
      <c r="X14" s="89" t="s">
        <v>146</v>
      </c>
      <c r="AA14" s="145">
        <v>3</v>
      </c>
      <c r="AB14" s="145"/>
      <c r="AC14" s="145">
        <v>1</v>
      </c>
      <c r="AD14" s="145"/>
      <c r="AE14" s="145">
        <v>6</v>
      </c>
      <c r="AF14" s="145">
        <v>5</v>
      </c>
      <c r="AG14" s="146"/>
      <c r="AH14" s="146"/>
      <c r="AI14" s="146"/>
      <c r="AJ14" s="145"/>
    </row>
    <row r="15" spans="1:36" ht="28.5" customHeight="1" x14ac:dyDescent="0.15">
      <c r="A15" s="274">
        <v>7</v>
      </c>
      <c r="B15" s="334" t="s">
        <v>112</v>
      </c>
      <c r="D15" s="94" t="s">
        <v>153</v>
      </c>
      <c r="E15" s="95">
        <f t="shared" si="2"/>
        <v>0.67361111111111116</v>
      </c>
      <c r="F15" s="96" t="s">
        <v>144</v>
      </c>
      <c r="G15" s="97">
        <f t="shared" si="0"/>
        <v>0.69791666666666674</v>
      </c>
      <c r="H15" s="98"/>
      <c r="I15" s="131"/>
      <c r="J15" s="132" t="s">
        <v>145</v>
      </c>
      <c r="K15" s="133"/>
      <c r="L15" s="98"/>
      <c r="M15" s="98"/>
      <c r="N15" s="75"/>
      <c r="O15" s="85" t="s">
        <v>153</v>
      </c>
      <c r="P15" s="93">
        <f t="shared" si="3"/>
        <v>0.67361111111111116</v>
      </c>
      <c r="Q15" s="87" t="s">
        <v>144</v>
      </c>
      <c r="R15" s="88">
        <f t="shared" si="1"/>
        <v>0.69791666666666674</v>
      </c>
      <c r="S15" s="89" t="str">
        <f>+$B$9</f>
        <v>K&amp;K</v>
      </c>
      <c r="T15" s="128">
        <v>1</v>
      </c>
      <c r="U15" s="129" t="s">
        <v>145</v>
      </c>
      <c r="V15" s="130">
        <v>6</v>
      </c>
      <c r="W15" s="89" t="str">
        <f>+$B$19</f>
        <v>富　田</v>
      </c>
      <c r="X15" s="89" t="s">
        <v>146</v>
      </c>
      <c r="AA15" s="145"/>
      <c r="AB15" s="145"/>
      <c r="AC15" s="145"/>
      <c r="AD15" s="145">
        <v>9</v>
      </c>
      <c r="AE15" s="145"/>
      <c r="AF15" s="145"/>
      <c r="AG15" s="145"/>
      <c r="AH15" s="145"/>
      <c r="AI15" s="145">
        <v>4</v>
      </c>
      <c r="AJ15" s="145"/>
    </row>
    <row r="16" spans="1:36" ht="28.5" customHeight="1" x14ac:dyDescent="0.15">
      <c r="A16" s="274"/>
      <c r="B16" s="334"/>
      <c r="D16" s="99"/>
      <c r="E16" s="100"/>
      <c r="F16" s="101"/>
      <c r="G16" s="102"/>
      <c r="H16" s="103"/>
      <c r="I16" s="134"/>
      <c r="J16" s="135" t="s">
        <v>154</v>
      </c>
      <c r="K16" s="136"/>
      <c r="L16" s="136"/>
      <c r="M16" s="137"/>
      <c r="N16" s="75"/>
      <c r="O16" s="99"/>
      <c r="P16" s="100"/>
      <c r="Q16" s="101"/>
      <c r="R16" s="102"/>
      <c r="S16" s="103"/>
      <c r="T16" s="134"/>
      <c r="U16" s="135" t="s">
        <v>154</v>
      </c>
      <c r="V16" s="136"/>
      <c r="W16" s="136"/>
      <c r="X16" s="137"/>
      <c r="AA16" s="145"/>
      <c r="AB16" s="145"/>
      <c r="AC16" s="145"/>
      <c r="AD16" s="145"/>
      <c r="AE16" s="145"/>
      <c r="AF16" s="145"/>
      <c r="AG16" s="145"/>
      <c r="AH16" s="145"/>
      <c r="AI16" s="145"/>
      <c r="AJ16" s="145"/>
    </row>
    <row r="17" spans="1:36" ht="28.5" customHeight="1" x14ac:dyDescent="0.15">
      <c r="A17" s="274">
        <v>8</v>
      </c>
      <c r="B17" s="334" t="s">
        <v>227</v>
      </c>
    </row>
    <row r="18" spans="1:36" ht="28.5" customHeight="1" x14ac:dyDescent="0.15">
      <c r="A18" s="274"/>
      <c r="B18" s="334"/>
    </row>
    <row r="19" spans="1:36" ht="28.5" customHeight="1" x14ac:dyDescent="0.15">
      <c r="A19" s="274">
        <v>9</v>
      </c>
      <c r="B19" s="334" t="s">
        <v>97</v>
      </c>
    </row>
    <row r="20" spans="1:36" ht="28.5" customHeight="1" x14ac:dyDescent="0.15">
      <c r="A20" s="274"/>
      <c r="B20" s="334"/>
    </row>
    <row r="21" spans="1:36" ht="28.5" customHeight="1" x14ac:dyDescent="0.15">
      <c r="A21" s="274">
        <v>10</v>
      </c>
      <c r="B21" s="334" t="s">
        <v>78</v>
      </c>
      <c r="D21" s="333" t="s">
        <v>228</v>
      </c>
      <c r="E21" s="333"/>
      <c r="F21" s="333"/>
      <c r="G21" s="333"/>
      <c r="H21" s="333"/>
      <c r="I21" s="333"/>
      <c r="J21" s="333"/>
      <c r="K21" s="333"/>
      <c r="L21" s="333"/>
      <c r="M21" s="333"/>
      <c r="N21" s="333"/>
      <c r="O21" s="333"/>
      <c r="P21" s="333"/>
      <c r="Q21" s="333"/>
      <c r="R21" s="333"/>
      <c r="S21" s="333"/>
      <c r="T21" s="333"/>
      <c r="U21" s="333"/>
      <c r="V21" s="333"/>
      <c r="W21" s="333"/>
      <c r="X21" s="333"/>
    </row>
    <row r="22" spans="1:36" ht="28.5" customHeight="1" x14ac:dyDescent="0.15">
      <c r="A22" s="274"/>
      <c r="B22" s="334"/>
      <c r="D22" s="333"/>
      <c r="E22" s="333"/>
      <c r="F22" s="333"/>
      <c r="G22" s="333"/>
      <c r="H22" s="333"/>
      <c r="I22" s="333"/>
      <c r="J22" s="333"/>
      <c r="K22" s="333"/>
      <c r="L22" s="333"/>
      <c r="M22" s="333"/>
      <c r="N22" s="333"/>
      <c r="O22" s="333"/>
      <c r="P22" s="333"/>
      <c r="Q22" s="333"/>
      <c r="R22" s="333"/>
      <c r="S22" s="333"/>
      <c r="T22" s="333"/>
      <c r="U22" s="333"/>
      <c r="V22" s="333"/>
      <c r="W22" s="333"/>
      <c r="X22" s="333"/>
    </row>
    <row r="23" spans="1:36" ht="28.5" customHeight="1" x14ac:dyDescent="0.15">
      <c r="D23" s="81" t="s">
        <v>225</v>
      </c>
      <c r="E23" s="82"/>
      <c r="F23" s="82"/>
      <c r="G23" s="82"/>
      <c r="H23" s="82"/>
      <c r="I23" s="82"/>
      <c r="J23" s="82"/>
      <c r="K23" s="82"/>
      <c r="L23" s="82"/>
      <c r="M23" s="82"/>
      <c r="N23" s="82"/>
      <c r="O23" s="82"/>
      <c r="P23" s="82"/>
      <c r="Q23" s="82"/>
      <c r="R23" s="82"/>
      <c r="S23" s="82"/>
      <c r="T23" s="82"/>
      <c r="U23" s="82"/>
      <c r="V23" s="82"/>
      <c r="W23" s="82"/>
      <c r="X23" s="141"/>
    </row>
    <row r="24" spans="1:36" ht="28.5" customHeight="1" x14ac:dyDescent="0.15">
      <c r="C24" s="104"/>
      <c r="D24" s="83"/>
      <c r="E24" s="84" t="s">
        <v>135</v>
      </c>
      <c r="F24" s="83"/>
      <c r="G24" s="83"/>
      <c r="H24" s="84"/>
      <c r="I24" s="84"/>
      <c r="J24" s="125"/>
      <c r="K24" s="125"/>
      <c r="L24" s="125"/>
      <c r="M24" s="126" t="s">
        <v>229</v>
      </c>
      <c r="N24" s="127"/>
      <c r="O24" s="83"/>
      <c r="P24" s="84" t="s">
        <v>135</v>
      </c>
      <c r="Q24" s="83"/>
      <c r="R24" s="83"/>
      <c r="S24" s="84"/>
      <c r="T24" s="84"/>
      <c r="U24" s="125"/>
      <c r="V24" s="125"/>
      <c r="W24" s="125"/>
      <c r="X24" s="126" t="s">
        <v>229</v>
      </c>
    </row>
    <row r="25" spans="1:36" ht="28.5" customHeight="1" x14ac:dyDescent="0.15">
      <c r="B25" s="105"/>
      <c r="C25" s="104"/>
      <c r="D25" s="264" t="s">
        <v>138</v>
      </c>
      <c r="E25" s="275" t="s">
        <v>139</v>
      </c>
      <c r="F25" s="276"/>
      <c r="G25" s="277"/>
      <c r="H25" s="274" t="s">
        <v>140</v>
      </c>
      <c r="I25" s="274"/>
      <c r="J25" s="274"/>
      <c r="K25" s="274"/>
      <c r="L25" s="274"/>
      <c r="M25" s="263" t="s">
        <v>141</v>
      </c>
      <c r="O25" s="264" t="s">
        <v>142</v>
      </c>
      <c r="P25" s="275" t="s">
        <v>139</v>
      </c>
      <c r="Q25" s="276"/>
      <c r="R25" s="277"/>
      <c r="S25" s="274" t="s">
        <v>140</v>
      </c>
      <c r="T25" s="274"/>
      <c r="U25" s="274"/>
      <c r="V25" s="274"/>
      <c r="W25" s="274"/>
      <c r="X25" s="263" t="s">
        <v>141</v>
      </c>
      <c r="AA25" s="144">
        <v>1</v>
      </c>
      <c r="AB25" s="144">
        <v>2</v>
      </c>
      <c r="AC25" s="144">
        <v>3</v>
      </c>
      <c r="AD25" s="144">
        <v>4</v>
      </c>
      <c r="AE25" s="144">
        <v>5</v>
      </c>
      <c r="AF25" s="144">
        <v>6</v>
      </c>
      <c r="AG25" s="144">
        <v>7</v>
      </c>
      <c r="AH25" s="144">
        <v>8</v>
      </c>
      <c r="AI25" s="144">
        <v>9</v>
      </c>
      <c r="AJ25" s="144">
        <v>10</v>
      </c>
    </row>
    <row r="26" spans="1:36" ht="28.5" customHeight="1" x14ac:dyDescent="0.15">
      <c r="B26" s="105"/>
      <c r="C26" s="104"/>
      <c r="D26" s="265"/>
      <c r="E26" s="278"/>
      <c r="F26" s="279"/>
      <c r="G26" s="280"/>
      <c r="H26" s="274"/>
      <c r="I26" s="274"/>
      <c r="J26" s="274"/>
      <c r="K26" s="274"/>
      <c r="L26" s="274"/>
      <c r="M26" s="263"/>
      <c r="O26" s="265"/>
      <c r="P26" s="278"/>
      <c r="Q26" s="279"/>
      <c r="R26" s="280"/>
      <c r="S26" s="274"/>
      <c r="T26" s="274"/>
      <c r="U26" s="274"/>
      <c r="V26" s="274"/>
      <c r="W26" s="274"/>
      <c r="X26" s="263"/>
      <c r="AA26" s="98" t="str">
        <f>+$B$3</f>
        <v>徳　山</v>
      </c>
      <c r="AB26" s="98" t="str">
        <f>+$B$5</f>
        <v>EDEVALD</v>
      </c>
      <c r="AC26" s="98" t="str">
        <f>+$B$7</f>
        <v>秋　月</v>
      </c>
      <c r="AD26" s="98" t="str">
        <f>+$B$9</f>
        <v>K&amp;K</v>
      </c>
      <c r="AE26" s="98" t="str">
        <f>+$B$11</f>
        <v>ｽﾄﾔﾉﾌ</v>
      </c>
      <c r="AF26" s="98" t="str">
        <f>+$B$13</f>
        <v>今宿岐山</v>
      </c>
      <c r="AG26" s="98" t="str">
        <f>+$B$15</f>
        <v>Futuro</v>
      </c>
      <c r="AH26" s="98" t="str">
        <f>+$B$17</f>
        <v>熊　毛</v>
      </c>
      <c r="AI26" s="98" t="str">
        <f>+$B$19</f>
        <v>富　田</v>
      </c>
      <c r="AJ26" s="98" t="str">
        <f>+$B$21</f>
        <v>菊　川</v>
      </c>
    </row>
    <row r="27" spans="1:36" ht="28.5" customHeight="1" x14ac:dyDescent="0.15">
      <c r="B27" s="105"/>
      <c r="C27" s="104"/>
      <c r="D27" s="106" t="s">
        <v>143</v>
      </c>
      <c r="E27" s="107">
        <v>0.46875</v>
      </c>
      <c r="F27" s="108" t="s">
        <v>144</v>
      </c>
      <c r="G27" s="109">
        <f t="shared" ref="G27:G33" si="6">E27+$Z$2</f>
        <v>0.49305555555555558</v>
      </c>
      <c r="H27" s="89" t="str">
        <f>+$B$3</f>
        <v>徳　山</v>
      </c>
      <c r="I27" s="128">
        <v>4</v>
      </c>
      <c r="J27" s="129" t="s">
        <v>145</v>
      </c>
      <c r="K27" s="130">
        <v>0</v>
      </c>
      <c r="L27" s="89" t="str">
        <f>+$B$17</f>
        <v>熊　毛</v>
      </c>
      <c r="M27" s="89" t="s">
        <v>146</v>
      </c>
      <c r="N27" s="75"/>
      <c r="O27" s="106" t="s">
        <v>143</v>
      </c>
      <c r="P27" s="138">
        <f>+E27</f>
        <v>0.46875</v>
      </c>
      <c r="Q27" s="110" t="s">
        <v>144</v>
      </c>
      <c r="R27" s="111">
        <f t="shared" ref="R27:R33" si="7">P27+$Z$2</f>
        <v>0.49305555555555558</v>
      </c>
      <c r="S27" s="89" t="str">
        <f>+$B$5</f>
        <v>EDEVALD</v>
      </c>
      <c r="T27" s="128">
        <v>4</v>
      </c>
      <c r="U27" s="129" t="s">
        <v>145</v>
      </c>
      <c r="V27" s="130">
        <v>0</v>
      </c>
      <c r="W27" s="89" t="str">
        <f>+$B$9</f>
        <v>K&amp;K</v>
      </c>
      <c r="X27" s="89" t="s">
        <v>146</v>
      </c>
      <c r="AA27" s="147">
        <v>8</v>
      </c>
      <c r="AB27" s="147">
        <v>4</v>
      </c>
      <c r="AC27" s="147"/>
      <c r="AD27" s="147">
        <v>2</v>
      </c>
      <c r="AE27" s="147"/>
      <c r="AF27" s="147"/>
      <c r="AG27" s="147"/>
      <c r="AH27" s="147">
        <v>1</v>
      </c>
      <c r="AI27" s="147"/>
      <c r="AJ27" s="147"/>
    </row>
    <row r="28" spans="1:36" ht="28.5" customHeight="1" x14ac:dyDescent="0.15">
      <c r="B28" s="105"/>
      <c r="D28" s="106" t="s">
        <v>147</v>
      </c>
      <c r="E28" s="107">
        <f>G27+$Z$3</f>
        <v>0.5</v>
      </c>
      <c r="F28" s="110" t="s">
        <v>144</v>
      </c>
      <c r="G28" s="111">
        <f t="shared" si="6"/>
        <v>0.52430555555555558</v>
      </c>
      <c r="H28" s="89" t="str">
        <f>+$B$13</f>
        <v>今宿岐山</v>
      </c>
      <c r="I28" s="128">
        <v>1</v>
      </c>
      <c r="J28" s="129" t="s">
        <v>145</v>
      </c>
      <c r="K28" s="130">
        <v>1</v>
      </c>
      <c r="L28" s="89" t="str">
        <f>+$B$21</f>
        <v>菊　川</v>
      </c>
      <c r="M28" s="89" t="s">
        <v>146</v>
      </c>
      <c r="N28" s="75"/>
      <c r="O28" s="106" t="s">
        <v>147</v>
      </c>
      <c r="P28" s="113">
        <f>R27+$Z$3</f>
        <v>0.5</v>
      </c>
      <c r="Q28" s="110" t="s">
        <v>144</v>
      </c>
      <c r="R28" s="111">
        <f t="shared" si="7"/>
        <v>0.52430555555555558</v>
      </c>
      <c r="S28" s="89" t="str">
        <f>+$B$11</f>
        <v>ｽﾄﾔﾉﾌ</v>
      </c>
      <c r="T28" s="128">
        <v>1</v>
      </c>
      <c r="U28" s="129" t="s">
        <v>145</v>
      </c>
      <c r="V28" s="130">
        <v>8</v>
      </c>
      <c r="W28" s="89" t="str">
        <f>+$B$19</f>
        <v>富　田</v>
      </c>
      <c r="X28" s="89" t="s">
        <v>146</v>
      </c>
      <c r="AA28" s="147"/>
      <c r="AB28" s="147"/>
      <c r="AC28" s="147"/>
      <c r="AD28" s="147"/>
      <c r="AE28" s="147">
        <v>9</v>
      </c>
      <c r="AF28" s="147">
        <v>10</v>
      </c>
      <c r="AG28" s="147"/>
      <c r="AH28" s="147"/>
      <c r="AI28" s="147">
        <v>5</v>
      </c>
      <c r="AJ28" s="147">
        <v>6</v>
      </c>
    </row>
    <row r="29" spans="1:36" ht="28.5" customHeight="1" x14ac:dyDescent="0.15">
      <c r="B29" s="105"/>
      <c r="D29" s="106" t="s">
        <v>148</v>
      </c>
      <c r="E29" s="112">
        <f>G28+$Z$3*2+$Z$4</f>
        <v>0.54166666666666663</v>
      </c>
      <c r="F29" s="108" t="s">
        <v>144</v>
      </c>
      <c r="G29" s="109">
        <f t="shared" si="6"/>
        <v>0.56597222222222221</v>
      </c>
      <c r="H29" s="89" t="str">
        <f>+$B$17</f>
        <v>熊　毛</v>
      </c>
      <c r="I29" s="128">
        <v>0</v>
      </c>
      <c r="J29" s="129" t="s">
        <v>145</v>
      </c>
      <c r="K29" s="130">
        <v>5</v>
      </c>
      <c r="L29" s="114" t="str">
        <f>+$B$19</f>
        <v>富　田</v>
      </c>
      <c r="M29" s="89" t="s">
        <v>146</v>
      </c>
      <c r="N29" s="75"/>
      <c r="O29" s="106" t="s">
        <v>148</v>
      </c>
      <c r="P29" s="112">
        <f>R28+$Z$3*2+$Z$4</f>
        <v>0.54166666666666663</v>
      </c>
      <c r="Q29" s="110" t="s">
        <v>144</v>
      </c>
      <c r="R29" s="111">
        <f t="shared" si="7"/>
        <v>0.56597222222222221</v>
      </c>
      <c r="S29" s="89" t="str">
        <f>+$B$9</f>
        <v>K&amp;K</v>
      </c>
      <c r="T29" s="128">
        <v>1</v>
      </c>
      <c r="U29" s="129" t="s">
        <v>145</v>
      </c>
      <c r="V29" s="130">
        <v>3</v>
      </c>
      <c r="W29" s="114" t="str">
        <f>+$B$11</f>
        <v>ｽﾄﾔﾉﾌ</v>
      </c>
      <c r="X29" s="89" t="s">
        <v>146</v>
      </c>
      <c r="AA29" s="147"/>
      <c r="AB29" s="147"/>
      <c r="AC29" s="147"/>
      <c r="AD29" s="147">
        <v>5</v>
      </c>
      <c r="AE29" s="147">
        <v>4</v>
      </c>
      <c r="AF29" s="147"/>
      <c r="AG29" s="147"/>
      <c r="AH29" s="147">
        <v>9</v>
      </c>
      <c r="AI29" s="147">
        <v>8</v>
      </c>
      <c r="AJ29" s="147"/>
    </row>
    <row r="30" spans="1:36" ht="28.5" customHeight="1" x14ac:dyDescent="0.15">
      <c r="B30" s="105"/>
      <c r="D30" s="106" t="s">
        <v>149</v>
      </c>
      <c r="E30" s="113">
        <f>G29+$Z$4</f>
        <v>0.56944444444444442</v>
      </c>
      <c r="F30" s="110" t="s">
        <v>144</v>
      </c>
      <c r="G30" s="111">
        <f t="shared" si="6"/>
        <v>0.59375</v>
      </c>
      <c r="H30" s="89" t="str">
        <f>+$B$5</f>
        <v>EDEVALD</v>
      </c>
      <c r="I30" s="128">
        <v>0</v>
      </c>
      <c r="J30" s="129" t="s">
        <v>145</v>
      </c>
      <c r="K30" s="130">
        <v>0</v>
      </c>
      <c r="L30" s="89" t="str">
        <f>+$B$7</f>
        <v>秋　月</v>
      </c>
      <c r="M30" s="89" t="s">
        <v>146</v>
      </c>
      <c r="N30" s="75"/>
      <c r="O30" s="106" t="s">
        <v>149</v>
      </c>
      <c r="P30" s="113">
        <f>R29+$Z$4</f>
        <v>0.56944444444444442</v>
      </c>
      <c r="Q30" s="110" t="s">
        <v>144</v>
      </c>
      <c r="R30" s="111">
        <f t="shared" si="7"/>
        <v>0.59375</v>
      </c>
      <c r="S30" s="89" t="str">
        <f>+$B$3</f>
        <v>徳　山</v>
      </c>
      <c r="T30" s="128">
        <v>6</v>
      </c>
      <c r="U30" s="129" t="s">
        <v>145</v>
      </c>
      <c r="V30" s="130">
        <v>0</v>
      </c>
      <c r="W30" s="89" t="str">
        <f>+$B$21</f>
        <v>菊　川</v>
      </c>
      <c r="X30" s="89" t="s">
        <v>146</v>
      </c>
      <c r="AA30" s="147">
        <v>10</v>
      </c>
      <c r="AB30" s="147">
        <v>3</v>
      </c>
      <c r="AC30" s="147">
        <v>2</v>
      </c>
      <c r="AD30" s="147"/>
      <c r="AE30" s="147"/>
      <c r="AF30" s="147"/>
      <c r="AG30" s="147"/>
      <c r="AH30" s="147"/>
      <c r="AI30" s="147"/>
      <c r="AJ30" s="147">
        <v>1</v>
      </c>
    </row>
    <row r="31" spans="1:36" ht="28.5" customHeight="1" x14ac:dyDescent="0.15">
      <c r="B31" s="105"/>
      <c r="D31" s="106" t="s">
        <v>150</v>
      </c>
      <c r="E31" s="112">
        <f>G30+$Z$3*2+$Z$4</f>
        <v>0.61111111111111105</v>
      </c>
      <c r="F31" s="110" t="s">
        <v>144</v>
      </c>
      <c r="G31" s="111">
        <f t="shared" si="6"/>
        <v>0.63541666666666663</v>
      </c>
      <c r="H31" s="114" t="str">
        <f>+$B$7</f>
        <v>秋　月</v>
      </c>
      <c r="I31" s="128">
        <v>0</v>
      </c>
      <c r="J31" s="129" t="s">
        <v>145</v>
      </c>
      <c r="K31" s="130">
        <v>1</v>
      </c>
      <c r="L31" s="89" t="str">
        <f>+$B$13</f>
        <v>今宿岐山</v>
      </c>
      <c r="M31" s="89" t="s">
        <v>146</v>
      </c>
      <c r="N31" s="75"/>
      <c r="O31" s="106" t="s">
        <v>150</v>
      </c>
      <c r="P31" s="107">
        <f t="shared" ref="P31:P32" si="8">R30+$Z$3</f>
        <v>0.60069444444444442</v>
      </c>
      <c r="Q31" s="110" t="s">
        <v>144</v>
      </c>
      <c r="R31" s="111">
        <f t="shared" si="7"/>
        <v>0.625</v>
      </c>
      <c r="S31" s="89" t="str">
        <f>+$B$11</f>
        <v>ｽﾄﾔﾉﾌ</v>
      </c>
      <c r="T31" s="128">
        <v>1</v>
      </c>
      <c r="U31" s="129" t="s">
        <v>145</v>
      </c>
      <c r="V31" s="130">
        <v>3</v>
      </c>
      <c r="W31" s="89" t="str">
        <f>+$B$17</f>
        <v>熊　毛</v>
      </c>
      <c r="X31" s="89" t="s">
        <v>146</v>
      </c>
      <c r="AA31" s="147"/>
      <c r="AB31" s="147"/>
      <c r="AC31" s="147">
        <v>6</v>
      </c>
      <c r="AD31" s="147"/>
      <c r="AE31" s="147">
        <v>8</v>
      </c>
      <c r="AF31" s="147">
        <v>3</v>
      </c>
      <c r="AG31" s="147"/>
      <c r="AH31" s="147">
        <v>5</v>
      </c>
      <c r="AI31" s="147"/>
      <c r="AJ31" s="147"/>
    </row>
    <row r="32" spans="1:36" ht="28.5" customHeight="1" x14ac:dyDescent="0.15">
      <c r="B32" s="105"/>
      <c r="D32" s="106" t="s">
        <v>151</v>
      </c>
      <c r="E32" s="107">
        <f t="shared" ref="E32" si="9">G31+$Z$3</f>
        <v>0.64236111111111105</v>
      </c>
      <c r="F32" s="110" t="s">
        <v>144</v>
      </c>
      <c r="G32" s="111">
        <f t="shared" si="6"/>
        <v>0.66666666666666663</v>
      </c>
      <c r="H32" s="89" t="str">
        <f>+$B$19</f>
        <v>富　田</v>
      </c>
      <c r="I32" s="128">
        <v>0</v>
      </c>
      <c r="J32" s="129" t="s">
        <v>145</v>
      </c>
      <c r="K32" s="130">
        <v>2</v>
      </c>
      <c r="L32" s="89" t="str">
        <f>+$B$5</f>
        <v>EDEVALD</v>
      </c>
      <c r="M32" s="89" t="s">
        <v>146</v>
      </c>
      <c r="N32" s="75"/>
      <c r="O32" s="106" t="s">
        <v>151</v>
      </c>
      <c r="P32" s="107">
        <f t="shared" si="8"/>
        <v>0.63194444444444442</v>
      </c>
      <c r="Q32" s="110" t="s">
        <v>144</v>
      </c>
      <c r="R32" s="111">
        <f t="shared" si="7"/>
        <v>0.65625</v>
      </c>
      <c r="S32" s="89" t="str">
        <f>+$B$3</f>
        <v>徳　山</v>
      </c>
      <c r="T32" s="128">
        <v>11</v>
      </c>
      <c r="U32" s="129" t="s">
        <v>145</v>
      </c>
      <c r="V32" s="130">
        <v>0</v>
      </c>
      <c r="W32" s="89" t="str">
        <f>+$B$9</f>
        <v>K&amp;K</v>
      </c>
      <c r="X32" s="89" t="s">
        <v>146</v>
      </c>
      <c r="AA32" s="147">
        <v>4</v>
      </c>
      <c r="AB32" s="147">
        <v>9</v>
      </c>
      <c r="AC32" s="147"/>
      <c r="AD32" s="147">
        <v>1</v>
      </c>
      <c r="AE32" s="147"/>
      <c r="AF32" s="147"/>
      <c r="AG32" s="147"/>
      <c r="AH32" s="147"/>
      <c r="AI32" s="147">
        <v>2</v>
      </c>
      <c r="AJ32" s="147"/>
    </row>
    <row r="33" spans="2:36" ht="28.5" customHeight="1" x14ac:dyDescent="0.15">
      <c r="B33" s="105"/>
      <c r="D33" s="94" t="s">
        <v>152</v>
      </c>
      <c r="E33" s="115">
        <f>G32+$Z$4</f>
        <v>0.67013888888888884</v>
      </c>
      <c r="F33" s="96" t="s">
        <v>144</v>
      </c>
      <c r="G33" s="97">
        <f t="shared" si="6"/>
        <v>0.69444444444444442</v>
      </c>
      <c r="H33" s="98"/>
      <c r="I33" s="131"/>
      <c r="J33" s="132"/>
      <c r="K33" s="133"/>
      <c r="L33" s="98"/>
      <c r="M33" s="98"/>
      <c r="O33" s="94" t="s">
        <v>152</v>
      </c>
      <c r="P33" s="115">
        <f>R32+$Z$4</f>
        <v>0.65972222222222221</v>
      </c>
      <c r="Q33" s="96" t="s">
        <v>144</v>
      </c>
      <c r="R33" s="97">
        <f t="shared" si="7"/>
        <v>0.68402777777777779</v>
      </c>
      <c r="S33" s="98"/>
      <c r="T33" s="131"/>
      <c r="U33" s="132"/>
      <c r="V33" s="133"/>
      <c r="W33" s="98"/>
      <c r="X33" s="98"/>
      <c r="AA33" s="146"/>
      <c r="AB33" s="146"/>
      <c r="AC33" s="146"/>
      <c r="AD33" s="146"/>
      <c r="AE33" s="146"/>
      <c r="AF33" s="146"/>
      <c r="AG33" s="146"/>
      <c r="AH33" s="146"/>
      <c r="AI33" s="146"/>
      <c r="AJ33" s="146"/>
    </row>
    <row r="34" spans="2:36" ht="28.5" customHeight="1" x14ac:dyDescent="0.15">
      <c r="B34" s="77"/>
      <c r="D34" s="99"/>
      <c r="E34" s="100"/>
      <c r="F34" s="101"/>
      <c r="G34" s="102"/>
      <c r="H34" s="103"/>
      <c r="I34" s="134"/>
      <c r="J34" s="135" t="s">
        <v>154</v>
      </c>
      <c r="K34" s="136"/>
      <c r="L34" s="136"/>
      <c r="M34" s="137"/>
      <c r="O34" s="99"/>
      <c r="P34" s="100"/>
      <c r="Q34" s="101"/>
      <c r="R34" s="102"/>
      <c r="S34" s="103"/>
      <c r="T34" s="134"/>
      <c r="U34" s="135" t="s">
        <v>154</v>
      </c>
      <c r="V34" s="136"/>
      <c r="W34" s="136"/>
      <c r="X34" s="137"/>
    </row>
    <row r="35" spans="2:36" ht="28.5" customHeight="1" x14ac:dyDescent="0.2">
      <c r="B35" s="77"/>
      <c r="H35" s="116" t="s">
        <v>233</v>
      </c>
    </row>
    <row r="36" spans="2:36" ht="28.5" customHeight="1" x14ac:dyDescent="0.15">
      <c r="B36" s="77"/>
      <c r="H36" s="89" t="str">
        <f>+$B$15</f>
        <v>Futuro</v>
      </c>
      <c r="I36" s="128">
        <v>2</v>
      </c>
      <c r="J36" s="129" t="s">
        <v>145</v>
      </c>
      <c r="K36" s="130">
        <v>0</v>
      </c>
      <c r="L36" s="89" t="str">
        <f>+$B$21</f>
        <v>菊　川</v>
      </c>
    </row>
    <row r="37" spans="2:36" ht="28.5" customHeight="1" x14ac:dyDescent="0.15">
      <c r="H37" s="89" t="str">
        <f>+$B$13</f>
        <v>今宿岐山</v>
      </c>
      <c r="I37" s="128">
        <v>0</v>
      </c>
      <c r="J37" s="129" t="s">
        <v>145</v>
      </c>
      <c r="K37" s="130">
        <v>0</v>
      </c>
      <c r="L37" s="89" t="str">
        <f>+$B$15</f>
        <v>Futuro</v>
      </c>
    </row>
    <row r="38" spans="2:36" ht="28.5" customHeight="1" x14ac:dyDescent="0.15">
      <c r="H38" s="89" t="str">
        <f>+$B$7</f>
        <v>秋　月</v>
      </c>
      <c r="I38" s="128">
        <v>0</v>
      </c>
      <c r="J38" s="129" t="s">
        <v>145</v>
      </c>
      <c r="K38" s="130">
        <v>0</v>
      </c>
      <c r="L38" s="89" t="str">
        <f>+$B$15</f>
        <v>Futuro</v>
      </c>
    </row>
    <row r="39" spans="2:36" ht="28.5" customHeight="1" x14ac:dyDescent="0.15"/>
    <row r="40" spans="2:36" ht="28.5" customHeight="1" x14ac:dyDescent="0.15">
      <c r="D40" s="333" t="s">
        <v>230</v>
      </c>
      <c r="E40" s="333"/>
      <c r="F40" s="333"/>
      <c r="G40" s="333"/>
      <c r="H40" s="333"/>
      <c r="I40" s="333"/>
      <c r="J40" s="333"/>
      <c r="K40" s="333"/>
      <c r="L40" s="333"/>
      <c r="M40" s="333"/>
      <c r="N40" s="333"/>
      <c r="O40" s="333"/>
      <c r="P40" s="333"/>
      <c r="Q40" s="333"/>
      <c r="R40" s="333"/>
      <c r="S40" s="333"/>
      <c r="T40" s="333"/>
      <c r="U40" s="333"/>
      <c r="V40" s="333"/>
      <c r="W40" s="333"/>
      <c r="X40" s="333"/>
    </row>
    <row r="41" spans="2:36" ht="28.5" customHeight="1" x14ac:dyDescent="0.15">
      <c r="D41" s="333"/>
      <c r="E41" s="333"/>
      <c r="F41" s="333"/>
      <c r="G41" s="333"/>
      <c r="H41" s="333"/>
      <c r="I41" s="333"/>
      <c r="J41" s="333"/>
      <c r="K41" s="333"/>
      <c r="L41" s="333"/>
      <c r="M41" s="333"/>
      <c r="N41" s="333"/>
      <c r="O41" s="333"/>
      <c r="P41" s="333"/>
      <c r="Q41" s="333"/>
      <c r="R41" s="333"/>
      <c r="S41" s="333"/>
      <c r="T41" s="333"/>
      <c r="U41" s="333"/>
      <c r="V41" s="333"/>
      <c r="W41" s="333"/>
      <c r="X41" s="333"/>
    </row>
    <row r="42" spans="2:36" ht="28.5" customHeight="1" x14ac:dyDescent="0.15">
      <c r="D42" s="81" t="s">
        <v>231</v>
      </c>
      <c r="E42" s="82"/>
      <c r="F42" s="82"/>
      <c r="G42" s="82"/>
      <c r="H42" s="82"/>
      <c r="I42" s="82"/>
      <c r="J42" s="82"/>
      <c r="K42" s="82"/>
      <c r="L42" s="82"/>
      <c r="M42" s="82"/>
      <c r="N42" s="82"/>
      <c r="O42" s="82"/>
      <c r="P42" s="82"/>
      <c r="Q42" s="82"/>
      <c r="R42" s="82"/>
      <c r="S42" s="82"/>
      <c r="T42" s="82"/>
      <c r="U42" s="82"/>
      <c r="V42" s="82"/>
      <c r="W42" s="82"/>
      <c r="X42" s="141"/>
    </row>
    <row r="43" spans="2:36" ht="28.5" customHeight="1" x14ac:dyDescent="0.15">
      <c r="D43" s="83"/>
      <c r="E43" s="84" t="s">
        <v>135</v>
      </c>
      <c r="F43" s="83"/>
      <c r="G43" s="83"/>
      <c r="H43" s="84"/>
      <c r="I43" s="84"/>
      <c r="J43" s="125"/>
      <c r="K43" s="125"/>
      <c r="L43" s="125"/>
      <c r="M43" s="139" t="s">
        <v>232</v>
      </c>
      <c r="N43" s="127"/>
      <c r="O43" s="83"/>
      <c r="P43" s="84" t="s">
        <v>135</v>
      </c>
      <c r="Q43" s="83"/>
      <c r="R43" s="83"/>
      <c r="S43" s="84"/>
      <c r="T43" s="84"/>
      <c r="U43" s="125"/>
      <c r="V43" s="125"/>
      <c r="W43" s="125"/>
      <c r="X43" s="139" t="s">
        <v>232</v>
      </c>
    </row>
    <row r="44" spans="2:36" ht="28.5" customHeight="1" x14ac:dyDescent="0.15">
      <c r="D44" s="264" t="s">
        <v>138</v>
      </c>
      <c r="E44" s="275" t="s">
        <v>139</v>
      </c>
      <c r="F44" s="276"/>
      <c r="G44" s="277"/>
      <c r="H44" s="274" t="s">
        <v>140</v>
      </c>
      <c r="I44" s="274"/>
      <c r="J44" s="274"/>
      <c r="K44" s="274"/>
      <c r="L44" s="274"/>
      <c r="M44" s="263" t="s">
        <v>141</v>
      </c>
      <c r="O44" s="264" t="s">
        <v>142</v>
      </c>
      <c r="P44" s="275" t="s">
        <v>139</v>
      </c>
      <c r="Q44" s="276"/>
      <c r="R44" s="277"/>
      <c r="S44" s="274" t="s">
        <v>140</v>
      </c>
      <c r="T44" s="274"/>
      <c r="U44" s="274"/>
      <c r="V44" s="274"/>
      <c r="W44" s="274"/>
      <c r="X44" s="263" t="s">
        <v>141</v>
      </c>
      <c r="AA44" s="144">
        <v>1</v>
      </c>
      <c r="AB44" s="144">
        <v>2</v>
      </c>
      <c r="AC44" s="144">
        <v>3</v>
      </c>
      <c r="AD44" s="144">
        <v>4</v>
      </c>
      <c r="AE44" s="144">
        <v>5</v>
      </c>
      <c r="AF44" s="144">
        <v>6</v>
      </c>
      <c r="AG44" s="144">
        <v>7</v>
      </c>
      <c r="AH44" s="144">
        <v>8</v>
      </c>
      <c r="AI44" s="144">
        <v>9</v>
      </c>
      <c r="AJ44" s="144">
        <v>10</v>
      </c>
    </row>
    <row r="45" spans="2:36" ht="29.25" customHeight="1" x14ac:dyDescent="0.15">
      <c r="D45" s="265"/>
      <c r="E45" s="278"/>
      <c r="F45" s="279"/>
      <c r="G45" s="280"/>
      <c r="H45" s="274"/>
      <c r="I45" s="274"/>
      <c r="J45" s="274"/>
      <c r="K45" s="274"/>
      <c r="L45" s="274"/>
      <c r="M45" s="263"/>
      <c r="O45" s="265"/>
      <c r="P45" s="278"/>
      <c r="Q45" s="279"/>
      <c r="R45" s="280"/>
      <c r="S45" s="274"/>
      <c r="T45" s="274"/>
      <c r="U45" s="274"/>
      <c r="V45" s="274"/>
      <c r="W45" s="274"/>
      <c r="X45" s="263"/>
      <c r="AA45" s="98" t="str">
        <f>+$B$3</f>
        <v>徳　山</v>
      </c>
      <c r="AB45" s="98" t="str">
        <f>+$B$5</f>
        <v>EDEVALD</v>
      </c>
      <c r="AC45" s="98" t="str">
        <f>+$B$7</f>
        <v>秋　月</v>
      </c>
      <c r="AD45" s="98" t="str">
        <f>+$B$9</f>
        <v>K&amp;K</v>
      </c>
      <c r="AE45" s="98" t="str">
        <f>+$B$11</f>
        <v>ｽﾄﾔﾉﾌ</v>
      </c>
      <c r="AF45" s="98" t="str">
        <f>+$B$13</f>
        <v>今宿岐山</v>
      </c>
      <c r="AG45" s="98" t="str">
        <f>+$B$15</f>
        <v>Futuro</v>
      </c>
      <c r="AH45" s="98" t="str">
        <f>+$B$17</f>
        <v>熊　毛</v>
      </c>
      <c r="AI45" s="98" t="str">
        <f>+$B$19</f>
        <v>富　田</v>
      </c>
      <c r="AJ45" s="98" t="str">
        <f>+$B$21</f>
        <v>菊　川</v>
      </c>
    </row>
    <row r="46" spans="2:36" ht="29.25" customHeight="1" x14ac:dyDescent="0.15">
      <c r="D46" s="117" t="s">
        <v>143</v>
      </c>
      <c r="E46" s="118">
        <v>0.375</v>
      </c>
      <c r="F46" s="119" t="s">
        <v>144</v>
      </c>
      <c r="G46" s="120">
        <f t="shared" ref="G46:G52" si="10">E46+$Z$2</f>
        <v>0.39930555555555558</v>
      </c>
      <c r="H46" s="89" t="str">
        <f>+$B$9</f>
        <v>K&amp;K</v>
      </c>
      <c r="I46" s="128">
        <v>2</v>
      </c>
      <c r="J46" s="129" t="s">
        <v>145</v>
      </c>
      <c r="K46" s="130">
        <v>2</v>
      </c>
      <c r="L46" s="89" t="str">
        <f>+$B$17</f>
        <v>熊　毛</v>
      </c>
      <c r="M46" s="89" t="s">
        <v>146</v>
      </c>
      <c r="N46" s="75"/>
      <c r="O46" s="117" t="s">
        <v>143</v>
      </c>
      <c r="P46" s="118">
        <f>+E46</f>
        <v>0.375</v>
      </c>
      <c r="Q46" s="119" t="s">
        <v>144</v>
      </c>
      <c r="R46" s="120">
        <f t="shared" ref="R46:R53" si="11">P46+$Z$2</f>
        <v>0.39930555555555558</v>
      </c>
      <c r="S46" s="89" t="str">
        <f>+$B$5</f>
        <v>EDEVALD</v>
      </c>
      <c r="T46" s="128">
        <v>1</v>
      </c>
      <c r="U46" s="129" t="s">
        <v>145</v>
      </c>
      <c r="V46" s="130">
        <v>0</v>
      </c>
      <c r="W46" s="89" t="str">
        <f>+$B$13</f>
        <v>今宿岐山</v>
      </c>
      <c r="X46" s="89" t="s">
        <v>146</v>
      </c>
      <c r="AA46" s="145"/>
      <c r="AB46" s="145">
        <v>6</v>
      </c>
      <c r="AC46" s="145"/>
      <c r="AD46" s="145">
        <v>8</v>
      </c>
      <c r="AE46" s="145"/>
      <c r="AF46" s="145">
        <v>2</v>
      </c>
      <c r="AG46" s="145"/>
      <c r="AH46" s="145">
        <v>4</v>
      </c>
      <c r="AI46" s="145"/>
      <c r="AJ46" s="145"/>
    </row>
    <row r="47" spans="2:36" ht="29.25" customHeight="1" x14ac:dyDescent="0.15">
      <c r="D47" s="117" t="s">
        <v>147</v>
      </c>
      <c r="E47" s="121">
        <f t="shared" ref="E47:E52" si="12">G46+$Z$3</f>
        <v>0.40625</v>
      </c>
      <c r="F47" s="122" t="s">
        <v>144</v>
      </c>
      <c r="G47" s="123">
        <f t="shared" si="10"/>
        <v>0.43055555555555558</v>
      </c>
      <c r="H47" s="89" t="str">
        <f>+$B$3</f>
        <v>徳　山</v>
      </c>
      <c r="I47" s="128">
        <v>8</v>
      </c>
      <c r="J47" s="129" t="s">
        <v>145</v>
      </c>
      <c r="K47" s="130">
        <v>0</v>
      </c>
      <c r="L47" s="89" t="str">
        <f>+$B$11</f>
        <v>ｽﾄﾔﾉﾌ</v>
      </c>
      <c r="M47" s="89" t="s">
        <v>146</v>
      </c>
      <c r="N47" s="75"/>
      <c r="O47" s="117" t="s">
        <v>147</v>
      </c>
      <c r="P47" s="124">
        <f t="shared" ref="P47:P53" si="13">R46+$Z$3</f>
        <v>0.40625</v>
      </c>
      <c r="Q47" s="119" t="s">
        <v>144</v>
      </c>
      <c r="R47" s="120">
        <f t="shared" si="11"/>
        <v>0.43055555555555558</v>
      </c>
      <c r="S47" s="89" t="str">
        <f>+$B$7</f>
        <v>秋　月</v>
      </c>
      <c r="T47" s="128">
        <v>1</v>
      </c>
      <c r="U47" s="129" t="s">
        <v>145</v>
      </c>
      <c r="V47" s="130">
        <v>1</v>
      </c>
      <c r="W47" s="89" t="str">
        <f>+$B$21</f>
        <v>菊　川</v>
      </c>
      <c r="X47" s="89" t="s">
        <v>146</v>
      </c>
      <c r="AA47" s="145">
        <v>5</v>
      </c>
      <c r="AB47" s="145"/>
      <c r="AC47" s="145">
        <v>10</v>
      </c>
      <c r="AD47" s="145"/>
      <c r="AE47" s="145">
        <v>1</v>
      </c>
      <c r="AF47" s="145"/>
      <c r="AG47" s="145"/>
      <c r="AH47" s="145"/>
      <c r="AI47" s="145"/>
      <c r="AJ47" s="145">
        <v>3</v>
      </c>
    </row>
    <row r="48" spans="2:36" ht="29.25" customHeight="1" x14ac:dyDescent="0.15">
      <c r="D48" s="117" t="s">
        <v>148</v>
      </c>
      <c r="E48" s="124">
        <f t="shared" si="12"/>
        <v>0.4375</v>
      </c>
      <c r="F48" s="119" t="s">
        <v>144</v>
      </c>
      <c r="G48" s="120">
        <f t="shared" si="10"/>
        <v>0.46180555555555558</v>
      </c>
      <c r="H48" s="89" t="str">
        <f>+$B$15</f>
        <v>Futuro</v>
      </c>
      <c r="I48" s="128">
        <v>2</v>
      </c>
      <c r="J48" s="129" t="s">
        <v>145</v>
      </c>
      <c r="K48" s="130">
        <v>2</v>
      </c>
      <c r="L48" s="89" t="str">
        <f>+$B$19</f>
        <v>富　田</v>
      </c>
      <c r="M48" s="89" t="s">
        <v>146</v>
      </c>
      <c r="N48" s="75"/>
      <c r="O48" s="117" t="s">
        <v>148</v>
      </c>
      <c r="P48" s="124">
        <f t="shared" si="13"/>
        <v>0.4375</v>
      </c>
      <c r="Q48" s="119" t="s">
        <v>144</v>
      </c>
      <c r="R48" s="120">
        <f t="shared" si="11"/>
        <v>0.46180555555555558</v>
      </c>
      <c r="S48" s="89" t="str">
        <f>+$B$5</f>
        <v>EDEVALD</v>
      </c>
      <c r="T48" s="128">
        <v>3</v>
      </c>
      <c r="U48" s="129" t="s">
        <v>145</v>
      </c>
      <c r="V48" s="130">
        <v>1</v>
      </c>
      <c r="W48" s="89" t="str">
        <f>+$B$17</f>
        <v>熊　毛</v>
      </c>
      <c r="X48" s="89" t="s">
        <v>146</v>
      </c>
      <c r="AA48" s="145"/>
      <c r="AB48" s="145">
        <v>8</v>
      </c>
      <c r="AC48" s="145"/>
      <c r="AD48" s="145"/>
      <c r="AE48" s="145"/>
      <c r="AF48" s="145"/>
      <c r="AG48" s="145">
        <v>9</v>
      </c>
      <c r="AH48" s="145">
        <v>2</v>
      </c>
      <c r="AI48" s="145">
        <v>7</v>
      </c>
      <c r="AJ48" s="145"/>
    </row>
    <row r="49" spans="4:36" ht="29.25" customHeight="1" x14ac:dyDescent="0.15">
      <c r="D49" s="117" t="s">
        <v>149</v>
      </c>
      <c r="E49" s="124">
        <f t="shared" si="12"/>
        <v>0.46875</v>
      </c>
      <c r="F49" s="119" t="s">
        <v>144</v>
      </c>
      <c r="G49" s="120">
        <f t="shared" si="10"/>
        <v>0.49305555555555558</v>
      </c>
      <c r="H49" s="89" t="str">
        <f>+$B$9</f>
        <v>K&amp;K</v>
      </c>
      <c r="I49" s="128">
        <v>0</v>
      </c>
      <c r="J49" s="129" t="s">
        <v>145</v>
      </c>
      <c r="K49" s="130">
        <v>5</v>
      </c>
      <c r="L49" s="89" t="str">
        <f>+$B$13</f>
        <v>今宿岐山</v>
      </c>
      <c r="M49" s="89" t="s">
        <v>146</v>
      </c>
      <c r="N49" s="75"/>
      <c r="O49" s="117" t="s">
        <v>149</v>
      </c>
      <c r="P49" s="124">
        <f t="shared" si="13"/>
        <v>0.46875</v>
      </c>
      <c r="Q49" s="119" t="s">
        <v>144</v>
      </c>
      <c r="R49" s="120">
        <f t="shared" si="11"/>
        <v>0.49305555555555558</v>
      </c>
      <c r="S49" s="89" t="str">
        <f>+$B$7</f>
        <v>秋　月</v>
      </c>
      <c r="T49" s="128">
        <v>4</v>
      </c>
      <c r="U49" s="129" t="s">
        <v>145</v>
      </c>
      <c r="V49" s="130">
        <v>1</v>
      </c>
      <c r="W49" s="89" t="str">
        <f>+$B$11</f>
        <v>ｽﾄﾔﾉﾌ</v>
      </c>
      <c r="X49" s="89" t="s">
        <v>146</v>
      </c>
      <c r="AA49" s="145"/>
      <c r="AB49" s="145"/>
      <c r="AC49" s="145">
        <v>5</v>
      </c>
      <c r="AD49" s="145">
        <v>6</v>
      </c>
      <c r="AE49" s="145">
        <v>3</v>
      </c>
      <c r="AF49" s="145">
        <v>4</v>
      </c>
      <c r="AG49" s="145"/>
      <c r="AH49" s="145"/>
      <c r="AI49" s="145"/>
      <c r="AJ49" s="145"/>
    </row>
    <row r="50" spans="4:36" ht="29.25" customHeight="1" x14ac:dyDescent="0.15">
      <c r="D50" s="117" t="s">
        <v>150</v>
      </c>
      <c r="E50" s="124">
        <f t="shared" si="12"/>
        <v>0.5</v>
      </c>
      <c r="F50" s="119" t="s">
        <v>144</v>
      </c>
      <c r="G50" s="120">
        <f t="shared" si="10"/>
        <v>0.52430555555555558</v>
      </c>
      <c r="H50" s="89" t="str">
        <f>+$B$3</f>
        <v>徳　山</v>
      </c>
      <c r="I50" s="128">
        <v>1</v>
      </c>
      <c r="J50" s="129" t="s">
        <v>145</v>
      </c>
      <c r="K50" s="130">
        <v>0</v>
      </c>
      <c r="L50" s="89" t="str">
        <f>+$B$19</f>
        <v>富　田</v>
      </c>
      <c r="M50" s="89" t="s">
        <v>146</v>
      </c>
      <c r="N50" s="75"/>
      <c r="O50" s="117" t="s">
        <v>150</v>
      </c>
      <c r="P50" s="124">
        <f t="shared" si="13"/>
        <v>0.5</v>
      </c>
      <c r="Q50" s="119" t="s">
        <v>144</v>
      </c>
      <c r="R50" s="120">
        <f t="shared" si="11"/>
        <v>0.52430555555555558</v>
      </c>
      <c r="S50" s="89" t="str">
        <f>+$B$5</f>
        <v>EDEVALD</v>
      </c>
      <c r="T50" s="128">
        <v>3</v>
      </c>
      <c r="U50" s="129" t="s">
        <v>145</v>
      </c>
      <c r="V50" s="130">
        <v>1</v>
      </c>
      <c r="W50" s="89" t="str">
        <f>+$B$21</f>
        <v>菊　川</v>
      </c>
      <c r="X50" s="89" t="s">
        <v>146</v>
      </c>
      <c r="AA50" s="145">
        <v>9</v>
      </c>
      <c r="AB50" s="145">
        <v>10</v>
      </c>
      <c r="AC50" s="146"/>
      <c r="AD50" s="146"/>
      <c r="AE50" s="146"/>
      <c r="AF50" s="146"/>
      <c r="AG50" s="146"/>
      <c r="AH50" s="146"/>
      <c r="AI50" s="145">
        <v>1</v>
      </c>
      <c r="AJ50" s="145">
        <v>2</v>
      </c>
    </row>
    <row r="51" spans="4:36" ht="29.25" customHeight="1" x14ac:dyDescent="0.15">
      <c r="D51" s="117" t="s">
        <v>151</v>
      </c>
      <c r="E51" s="124">
        <f t="shared" si="12"/>
        <v>0.53125</v>
      </c>
      <c r="F51" s="119" t="s">
        <v>144</v>
      </c>
      <c r="G51" s="120">
        <f t="shared" si="10"/>
        <v>0.55555555555555558</v>
      </c>
      <c r="H51" s="89" t="str">
        <f>+$B$13</f>
        <v>今宿岐山</v>
      </c>
      <c r="I51" s="128">
        <v>2</v>
      </c>
      <c r="J51" s="129" t="s">
        <v>145</v>
      </c>
      <c r="K51" s="130">
        <v>1</v>
      </c>
      <c r="L51" s="89" t="str">
        <f>+$B$17</f>
        <v>熊　毛</v>
      </c>
      <c r="M51" s="89" t="s">
        <v>146</v>
      </c>
      <c r="N51" s="75"/>
      <c r="O51" s="117" t="s">
        <v>151</v>
      </c>
      <c r="P51" s="124">
        <f t="shared" si="13"/>
        <v>0.53125</v>
      </c>
      <c r="Q51" s="119" t="s">
        <v>144</v>
      </c>
      <c r="R51" s="120">
        <f t="shared" si="11"/>
        <v>0.55555555555555558</v>
      </c>
      <c r="S51" s="89" t="str">
        <f>+$B$11</f>
        <v>ｽﾄﾔﾉﾌ</v>
      </c>
      <c r="T51" s="128">
        <v>1</v>
      </c>
      <c r="U51" s="129" t="s">
        <v>145</v>
      </c>
      <c r="V51" s="130">
        <v>6</v>
      </c>
      <c r="W51" s="89" t="str">
        <f>+$B$15</f>
        <v>Futuro</v>
      </c>
      <c r="X51" s="89" t="s">
        <v>146</v>
      </c>
      <c r="AA51" s="145"/>
      <c r="AB51" s="145"/>
      <c r="AC51" s="145"/>
      <c r="AD51" s="145"/>
      <c r="AE51" s="145">
        <v>7</v>
      </c>
      <c r="AF51" s="145">
        <v>8</v>
      </c>
      <c r="AG51" s="145">
        <v>5</v>
      </c>
      <c r="AH51" s="145">
        <v>6</v>
      </c>
      <c r="AI51" s="145"/>
      <c r="AJ51" s="145"/>
    </row>
    <row r="52" spans="4:36" ht="29.25" customHeight="1" x14ac:dyDescent="0.15">
      <c r="D52" s="117" t="s">
        <v>152</v>
      </c>
      <c r="E52" s="124">
        <f t="shared" si="12"/>
        <v>0.5625</v>
      </c>
      <c r="F52" s="119" t="s">
        <v>144</v>
      </c>
      <c r="G52" s="120">
        <f t="shared" si="10"/>
        <v>0.58680555555555558</v>
      </c>
      <c r="H52" s="89" t="str">
        <f>+$B$7</f>
        <v>秋　月</v>
      </c>
      <c r="I52" s="128">
        <v>0</v>
      </c>
      <c r="J52" s="129" t="s">
        <v>145</v>
      </c>
      <c r="K52" s="130">
        <v>1</v>
      </c>
      <c r="L52" s="89" t="str">
        <f>+$B$19</f>
        <v>富　田</v>
      </c>
      <c r="M52" s="89" t="s">
        <v>146</v>
      </c>
      <c r="N52" s="75"/>
      <c r="O52" s="117" t="s">
        <v>152</v>
      </c>
      <c r="P52" s="124">
        <f t="shared" si="13"/>
        <v>0.5625</v>
      </c>
      <c r="Q52" s="119" t="s">
        <v>144</v>
      </c>
      <c r="R52" s="120">
        <f t="shared" si="11"/>
        <v>0.58680555555555558</v>
      </c>
      <c r="S52" s="89" t="str">
        <f>+$B$9</f>
        <v>K&amp;K</v>
      </c>
      <c r="T52" s="128">
        <v>0</v>
      </c>
      <c r="U52" s="129" t="s">
        <v>145</v>
      </c>
      <c r="V52" s="130">
        <v>3</v>
      </c>
      <c r="W52" s="89" t="str">
        <f>+$B$21</f>
        <v>菊　川</v>
      </c>
      <c r="X52" s="89" t="s">
        <v>146</v>
      </c>
      <c r="AA52" s="145"/>
      <c r="AB52" s="145"/>
      <c r="AC52" s="145">
        <v>9</v>
      </c>
      <c r="AD52" s="145">
        <v>10</v>
      </c>
      <c r="AE52" s="145"/>
      <c r="AF52" s="145"/>
      <c r="AG52" s="145"/>
      <c r="AH52" s="145"/>
      <c r="AI52" s="145">
        <v>3</v>
      </c>
      <c r="AJ52" s="145">
        <v>4</v>
      </c>
    </row>
    <row r="53" spans="4:36" ht="29.25" customHeight="1" x14ac:dyDescent="0.15">
      <c r="D53" s="94"/>
      <c r="E53" s="95"/>
      <c r="F53" s="96" t="s">
        <v>144</v>
      </c>
      <c r="G53" s="97"/>
      <c r="H53" s="98"/>
      <c r="I53" s="131"/>
      <c r="J53" s="132"/>
      <c r="K53" s="133"/>
      <c r="L53" s="98"/>
      <c r="M53" s="98"/>
      <c r="O53" s="117" t="s">
        <v>153</v>
      </c>
      <c r="P53" s="124">
        <f t="shared" si="13"/>
        <v>0.59375</v>
      </c>
      <c r="Q53" s="119" t="s">
        <v>144</v>
      </c>
      <c r="R53" s="120">
        <f t="shared" si="11"/>
        <v>0.61805555555555558</v>
      </c>
      <c r="S53" s="89" t="str">
        <f>+$B$3</f>
        <v>徳　山</v>
      </c>
      <c r="T53" s="128">
        <v>3</v>
      </c>
      <c r="U53" s="129" t="s">
        <v>145</v>
      </c>
      <c r="V53" s="130">
        <v>1</v>
      </c>
      <c r="W53" s="89" t="str">
        <f>+$B$15</f>
        <v>Futuro</v>
      </c>
      <c r="X53" s="89" t="s">
        <v>146</v>
      </c>
      <c r="AA53" s="145">
        <v>7</v>
      </c>
      <c r="AB53" s="146"/>
      <c r="AC53" s="146"/>
      <c r="AD53" s="145"/>
      <c r="AE53" s="145"/>
      <c r="AF53" s="145"/>
      <c r="AG53" s="145">
        <v>1</v>
      </c>
      <c r="AH53" s="145"/>
      <c r="AI53" s="145"/>
      <c r="AJ53" s="145"/>
    </row>
    <row r="54" spans="4:36" ht="29.25" customHeight="1" x14ac:dyDescent="0.15">
      <c r="D54" s="99"/>
      <c r="E54" s="100"/>
      <c r="F54" s="101"/>
      <c r="G54" s="102"/>
      <c r="H54" s="103"/>
      <c r="I54" s="134"/>
      <c r="J54" s="135" t="s">
        <v>154</v>
      </c>
      <c r="K54" s="136"/>
      <c r="L54" s="136"/>
      <c r="M54" s="137"/>
      <c r="O54" s="99"/>
      <c r="P54" s="100"/>
      <c r="Q54" s="101"/>
      <c r="R54" s="102"/>
      <c r="S54" s="103"/>
      <c r="T54" s="134"/>
      <c r="U54" s="135" t="s">
        <v>154</v>
      </c>
      <c r="V54" s="136"/>
      <c r="W54" s="136"/>
      <c r="X54" s="137"/>
      <c r="AA54" s="145"/>
      <c r="AB54" s="145"/>
      <c r="AC54" s="145"/>
      <c r="AD54" s="145"/>
      <c r="AE54" s="145"/>
      <c r="AF54" s="145"/>
      <c r="AG54" s="145"/>
      <c r="AH54" s="145"/>
      <c r="AI54" s="145"/>
      <c r="AJ54" s="146"/>
    </row>
    <row r="55" spans="4:36" ht="29.25" customHeight="1" x14ac:dyDescent="0.15"/>
    <row r="56" spans="4:36" ht="29.25" customHeight="1" x14ac:dyDescent="0.15"/>
    <row r="57" spans="4:36" ht="29.25" customHeight="1" x14ac:dyDescent="0.15"/>
    <row r="58" spans="4:36" ht="29.25" customHeight="1" x14ac:dyDescent="0.15"/>
    <row r="59" spans="4:36" ht="29.25" customHeight="1" x14ac:dyDescent="0.15"/>
    <row r="60" spans="4:36" ht="29.25" customHeight="1" x14ac:dyDescent="0.15"/>
    <row r="61" spans="4:36" ht="29.25" customHeight="1" x14ac:dyDescent="0.15"/>
    <row r="62" spans="4:36" ht="29.25" customHeight="1" x14ac:dyDescent="0.15"/>
    <row r="63" spans="4:36" ht="29.25" customHeight="1" x14ac:dyDescent="0.15"/>
    <row r="64" spans="4:36" ht="29.25" customHeight="1" x14ac:dyDescent="0.15"/>
    <row r="65" ht="29.25" customHeight="1" x14ac:dyDescent="0.15"/>
    <row r="66" ht="29.25" customHeight="1" x14ac:dyDescent="0.15"/>
  </sheetData>
  <mergeCells count="47">
    <mergeCell ref="D2:X3"/>
    <mergeCell ref="E6:G7"/>
    <mergeCell ref="H6:L7"/>
    <mergeCell ref="P6:R7"/>
    <mergeCell ref="S6:W7"/>
    <mergeCell ref="O6:O7"/>
    <mergeCell ref="O25:O26"/>
    <mergeCell ref="O44:O45"/>
    <mergeCell ref="X6:X7"/>
    <mergeCell ref="X25:X26"/>
    <mergeCell ref="X44:X45"/>
    <mergeCell ref="D40:X41"/>
    <mergeCell ref="E44:G45"/>
    <mergeCell ref="H44:L45"/>
    <mergeCell ref="P44:R45"/>
    <mergeCell ref="S44:W45"/>
    <mergeCell ref="D21:X22"/>
    <mergeCell ref="E25:G26"/>
    <mergeCell ref="H25:L26"/>
    <mergeCell ref="P25:R26"/>
    <mergeCell ref="S25:W26"/>
    <mergeCell ref="D6:D7"/>
    <mergeCell ref="D25:D26"/>
    <mergeCell ref="D44:D45"/>
    <mergeCell ref="M6:M7"/>
    <mergeCell ref="M25:M26"/>
    <mergeCell ref="M44:M45"/>
    <mergeCell ref="B13:B14"/>
    <mergeCell ref="B15:B16"/>
    <mergeCell ref="B17:B18"/>
    <mergeCell ref="B19:B20"/>
    <mergeCell ref="B21:B22"/>
    <mergeCell ref="B3:B4"/>
    <mergeCell ref="B5:B6"/>
    <mergeCell ref="B7:B8"/>
    <mergeCell ref="B9:B10"/>
    <mergeCell ref="B11:B12"/>
    <mergeCell ref="A13:A14"/>
    <mergeCell ref="A15:A16"/>
    <mergeCell ref="A17:A18"/>
    <mergeCell ref="A19:A20"/>
    <mergeCell ref="A21:A22"/>
    <mergeCell ref="A3:A4"/>
    <mergeCell ref="A5:A6"/>
    <mergeCell ref="A7:A8"/>
    <mergeCell ref="A9:A10"/>
    <mergeCell ref="A11:A12"/>
  </mergeCells>
  <phoneticPr fontId="43"/>
  <printOptions horizontalCentered="1" verticalCentered="1"/>
  <pageMargins left="0.66736111111111096" right="0.196527777777778" top="0.98402777777777795" bottom="0.196527777777778" header="0.27500000000000002" footer="0.118055555555556"/>
  <pageSetup paperSize="9" firstPageNumber="4294963191" orientation="landscape" useFirstPageNumber="1" verticalDpi="1200"/>
  <headerFooter alignWithMargins="0"/>
  <rowBreaks count="2" manualBreakCount="2">
    <brk id="20" max="23" man="1"/>
    <brk id="39"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T32"/>
  <sheetViews>
    <sheetView showGridLines="0" zoomScale="65" zoomScaleNormal="65" workbookViewId="0">
      <pane xSplit="3" ySplit="5" topLeftCell="D6" activePane="bottomRight" state="frozen"/>
      <selection pane="topRight"/>
      <selection pane="bottomLeft"/>
      <selection pane="bottomRight" activeCell="AO3" sqref="AO3"/>
    </sheetView>
  </sheetViews>
  <sheetFormatPr defaultColWidth="9" defaultRowHeight="13.5" x14ac:dyDescent="0.15"/>
  <cols>
    <col min="1" max="1" width="4.25" style="51" customWidth="1"/>
    <col min="2" max="2" width="3.875" style="51" customWidth="1"/>
    <col min="3" max="3" width="13.875" style="51" customWidth="1"/>
    <col min="4" max="4" width="5" style="51" customWidth="1"/>
    <col min="5" max="5" width="3.125" style="51" customWidth="1"/>
    <col min="6" max="7" width="5" style="51" customWidth="1"/>
    <col min="8" max="8" width="3.125" style="51" customWidth="1"/>
    <col min="9" max="10" width="5" style="51" customWidth="1"/>
    <col min="11" max="11" width="3.125" style="51" customWidth="1"/>
    <col min="12" max="13" width="5" style="51" customWidth="1"/>
    <col min="14" max="14" width="3.125" style="51" customWidth="1"/>
    <col min="15" max="16" width="5" style="51" customWidth="1"/>
    <col min="17" max="17" width="3.125" style="51" customWidth="1"/>
    <col min="18" max="19" width="5" style="51" customWidth="1"/>
    <col min="20" max="20" width="3.125" style="51" customWidth="1"/>
    <col min="21" max="22" width="5" style="51" customWidth="1"/>
    <col min="23" max="23" width="3.125" style="51" customWidth="1"/>
    <col min="24" max="25" width="5" style="51" customWidth="1"/>
    <col min="26" max="26" width="3.75" style="51" customWidth="1"/>
    <col min="27" max="28" width="5" style="51" customWidth="1"/>
    <col min="29" max="29" width="3.75" style="51" customWidth="1"/>
    <col min="30" max="31" width="5" style="51" customWidth="1"/>
    <col min="32" max="32" width="3.75" style="51" customWidth="1"/>
    <col min="33" max="33" width="5" style="51" customWidth="1"/>
    <col min="34" max="36" width="6.625" style="51" customWidth="1"/>
    <col min="37" max="37" width="6.5" style="51" customWidth="1"/>
    <col min="38" max="41" width="6.625" style="51" customWidth="1"/>
    <col min="42" max="42" width="2.875" style="51" customWidth="1"/>
    <col min="43" max="44" width="3.5" style="51" customWidth="1"/>
    <col min="45" max="45" width="4.25" style="51" customWidth="1"/>
    <col min="46" max="46" width="5.25" style="51" customWidth="1"/>
    <col min="47" max="16384" width="9" style="51"/>
  </cols>
  <sheetData>
    <row r="1" spans="1:46" x14ac:dyDescent="0.15">
      <c r="A1" s="52"/>
      <c r="B1" s="53"/>
      <c r="C1" s="54"/>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6" ht="35.25" customHeight="1" x14ac:dyDescent="0.15">
      <c r="A2" s="52"/>
      <c r="B2" s="53"/>
      <c r="C2" s="281" t="s">
        <v>160</v>
      </c>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52"/>
      <c r="AL2" s="52"/>
      <c r="AM2" s="52"/>
      <c r="AN2" s="52"/>
      <c r="AO2" s="73" t="s">
        <v>234</v>
      </c>
      <c r="AP2" s="52"/>
    </row>
    <row r="3" spans="1:46" ht="15" customHeight="1" x14ac:dyDescent="0.15">
      <c r="A3" s="52"/>
      <c r="B3" s="53"/>
      <c r="C3" s="55"/>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69"/>
      <c r="AI3" s="69"/>
      <c r="AJ3" s="69"/>
      <c r="AK3" s="69"/>
      <c r="AL3" s="69"/>
      <c r="AM3" s="69"/>
      <c r="AN3" s="69"/>
      <c r="AO3" s="69"/>
      <c r="AP3" s="69"/>
      <c r="AQ3" s="69"/>
      <c r="AR3" s="69"/>
      <c r="AS3" s="69"/>
      <c r="AT3" s="69"/>
    </row>
    <row r="4" spans="1:46" ht="24.75" customHeight="1" x14ac:dyDescent="0.2">
      <c r="A4" s="52"/>
      <c r="B4" s="294"/>
      <c r="C4" s="297"/>
      <c r="D4" s="310" t="str">
        <f>C6</f>
        <v>K&amp;K</v>
      </c>
      <c r="E4" s="311"/>
      <c r="F4" s="312"/>
      <c r="G4" s="310" t="str">
        <f>C8</f>
        <v>今宿岐山</v>
      </c>
      <c r="H4" s="311"/>
      <c r="I4" s="312"/>
      <c r="J4" s="310" t="str">
        <f>C10</f>
        <v>EDEVALD</v>
      </c>
      <c r="K4" s="311"/>
      <c r="L4" s="312"/>
      <c r="M4" s="310" t="str">
        <f>C12</f>
        <v>ｽﾄﾔﾉﾌ</v>
      </c>
      <c r="N4" s="311"/>
      <c r="O4" s="312"/>
      <c r="P4" s="310" t="str">
        <f>C14</f>
        <v>湯野</v>
      </c>
      <c r="Q4" s="311"/>
      <c r="R4" s="312"/>
      <c r="S4" s="310" t="str">
        <f>C16</f>
        <v>菊　川</v>
      </c>
      <c r="T4" s="311"/>
      <c r="U4" s="312"/>
      <c r="V4" s="310" t="str">
        <f>C18</f>
        <v>秋　月</v>
      </c>
      <c r="W4" s="311"/>
      <c r="X4" s="312"/>
      <c r="Y4" s="310" t="str">
        <f>C20</f>
        <v>富　田</v>
      </c>
      <c r="Z4" s="311"/>
      <c r="AA4" s="312"/>
      <c r="AB4" s="310" t="str">
        <f>C22</f>
        <v>徳　山</v>
      </c>
      <c r="AC4" s="311"/>
      <c r="AD4" s="312"/>
      <c r="AE4" s="310" t="str">
        <f>C24</f>
        <v>Futuro</v>
      </c>
      <c r="AF4" s="311"/>
      <c r="AG4" s="312"/>
      <c r="AH4" s="299" t="s">
        <v>162</v>
      </c>
      <c r="AI4" s="299" t="s">
        <v>163</v>
      </c>
      <c r="AJ4" s="299" t="s">
        <v>164</v>
      </c>
      <c r="AK4" s="299" t="s">
        <v>165</v>
      </c>
      <c r="AL4" s="299" t="s">
        <v>166</v>
      </c>
      <c r="AM4" s="299" t="s">
        <v>167</v>
      </c>
      <c r="AN4" s="71" t="s">
        <v>168</v>
      </c>
      <c r="AO4" s="306" t="s">
        <v>169</v>
      </c>
      <c r="AP4" s="69"/>
    </row>
    <row r="5" spans="1:46" ht="24.75" customHeight="1" x14ac:dyDescent="0.15">
      <c r="A5" s="52"/>
      <c r="B5" s="295"/>
      <c r="C5" s="298"/>
      <c r="D5" s="313"/>
      <c r="E5" s="314"/>
      <c r="F5" s="315"/>
      <c r="G5" s="313"/>
      <c r="H5" s="314"/>
      <c r="I5" s="315"/>
      <c r="J5" s="313"/>
      <c r="K5" s="314"/>
      <c r="L5" s="315"/>
      <c r="M5" s="313"/>
      <c r="N5" s="314"/>
      <c r="O5" s="315"/>
      <c r="P5" s="313"/>
      <c r="Q5" s="314"/>
      <c r="R5" s="315"/>
      <c r="S5" s="313"/>
      <c r="T5" s="314"/>
      <c r="U5" s="315"/>
      <c r="V5" s="313"/>
      <c r="W5" s="314"/>
      <c r="X5" s="315"/>
      <c r="Y5" s="313"/>
      <c r="Z5" s="314"/>
      <c r="AA5" s="315"/>
      <c r="AB5" s="313"/>
      <c r="AC5" s="314"/>
      <c r="AD5" s="315"/>
      <c r="AE5" s="313"/>
      <c r="AF5" s="314"/>
      <c r="AG5" s="315"/>
      <c r="AH5" s="299"/>
      <c r="AI5" s="299"/>
      <c r="AJ5" s="299"/>
      <c r="AK5" s="299"/>
      <c r="AL5" s="299"/>
      <c r="AM5" s="299"/>
      <c r="AN5" s="72" t="s">
        <v>170</v>
      </c>
      <c r="AO5" s="307"/>
      <c r="AP5" s="69"/>
    </row>
    <row r="6" spans="1:46" ht="24.75" customHeight="1" x14ac:dyDescent="0.15">
      <c r="A6" s="55"/>
      <c r="B6" s="296">
        <v>1</v>
      </c>
      <c r="C6" s="260" t="str">
        <f>+'後節ｽｹｼﾞｭｰﾙ（第4節～第6節）'!B3</f>
        <v>K&amp;K</v>
      </c>
      <c r="D6" s="316"/>
      <c r="E6" s="317"/>
      <c r="F6" s="318"/>
      <c r="G6" s="282" t="str">
        <f>IF(COUNT(G7:I7)&lt;2,"",TEXT(G7-I7,"○;●;△"))</f>
        <v/>
      </c>
      <c r="H6" s="283"/>
      <c r="I6" s="284"/>
      <c r="J6" s="282" t="str">
        <f>IF(COUNT(J7:L7)&lt;2,"",TEXT(J7-L7,"○;●;△"))</f>
        <v/>
      </c>
      <c r="K6" s="283"/>
      <c r="L6" s="284"/>
      <c r="M6" s="285" t="str">
        <f>IF(COUNT(M7:O7)&lt;2,"",TEXT(M7-O7,"○;●;△"))</f>
        <v/>
      </c>
      <c r="N6" s="286"/>
      <c r="O6" s="287"/>
      <c r="P6" s="288" t="str">
        <f>IF(COUNT(P7:R7)&lt;2,"",TEXT(P7-R7,"○;●;△"))</f>
        <v/>
      </c>
      <c r="Q6" s="289"/>
      <c r="R6" s="290"/>
      <c r="S6" s="282" t="str">
        <f t="shared" ref="S6" si="0">IF(COUNT(S7:U7)&lt;2,"",TEXT(S7-U7,"○;●;△"))</f>
        <v/>
      </c>
      <c r="T6" s="283"/>
      <c r="U6" s="284"/>
      <c r="V6" s="288" t="str">
        <f t="shared" ref="V6" si="1">IF(COUNT(V7:X7)&lt;2,"",TEXT(V7-X7,"○;●;△"))</f>
        <v/>
      </c>
      <c r="W6" s="289"/>
      <c r="X6" s="290"/>
      <c r="Y6" s="285" t="str">
        <f t="shared" ref="Y6" si="2">IF(COUNT(Y7:AA7)&lt;2,"",TEXT(Y7-AA7,"○;●;△"))</f>
        <v/>
      </c>
      <c r="Z6" s="286"/>
      <c r="AA6" s="287"/>
      <c r="AB6" s="288" t="str">
        <f t="shared" ref="AB6" si="3">IF(COUNT(AB7:AD7)&lt;2,"",TEXT(AB7-AD7,"○;●;△"))</f>
        <v/>
      </c>
      <c r="AC6" s="289"/>
      <c r="AD6" s="290"/>
      <c r="AE6" s="285" t="str">
        <f t="shared" ref="AE6" si="4">IF(COUNT(AE7:AG7)&lt;2,"",TEXT(AE7-AG7,"○;●;△"))</f>
        <v/>
      </c>
      <c r="AF6" s="286"/>
      <c r="AG6" s="287"/>
      <c r="AH6" s="300">
        <f>IF($AO$2="","",COUNTIF(D6:AG6,"○"))</f>
        <v>0</v>
      </c>
      <c r="AI6" s="300">
        <f>IF(AH6="","",COUNTIF(D6:AG6,"△"))</f>
        <v>0</v>
      </c>
      <c r="AJ6" s="300">
        <f>IF(AH6="","",COUNTIF(D6:AG6,"●"))</f>
        <v>0</v>
      </c>
      <c r="AK6" s="302">
        <f>IF(AH6="","",AH6*3+AI6)</f>
        <v>0</v>
      </c>
      <c r="AL6" s="304">
        <f>IF(AH6="","",D7+G7+J7+M7+P7+S7+V7+Y7+AB7+AE7)</f>
        <v>0</v>
      </c>
      <c r="AM6" s="304">
        <f>IF(AH6="","",F7+I7+L7+O7+R7+U7+X7+AA7+AD7+AG7)</f>
        <v>0</v>
      </c>
      <c r="AN6" s="304">
        <f>IF(AH6="","",AL6-AM6)</f>
        <v>0</v>
      </c>
      <c r="AO6" s="335">
        <v>1</v>
      </c>
      <c r="AP6" s="69"/>
    </row>
    <row r="7" spans="1:46" ht="24.75" customHeight="1" x14ac:dyDescent="0.15">
      <c r="A7" s="55"/>
      <c r="B7" s="296"/>
      <c r="C7" s="260"/>
      <c r="D7" s="319"/>
      <c r="E7" s="320"/>
      <c r="F7" s="321"/>
      <c r="G7" s="57"/>
      <c r="H7" s="252" t="s">
        <v>171</v>
      </c>
      <c r="I7" s="65"/>
      <c r="J7" s="57"/>
      <c r="K7" s="252" t="s">
        <v>171</v>
      </c>
      <c r="L7" s="65"/>
      <c r="M7" s="66"/>
      <c r="N7" s="253" t="s">
        <v>171</v>
      </c>
      <c r="O7" s="67"/>
      <c r="P7" s="68"/>
      <c r="Q7" s="254" t="s">
        <v>171</v>
      </c>
      <c r="R7" s="70"/>
      <c r="S7" s="57"/>
      <c r="T7" s="252" t="s">
        <v>171</v>
      </c>
      <c r="U7" s="65"/>
      <c r="V7" s="68"/>
      <c r="W7" s="254" t="s">
        <v>171</v>
      </c>
      <c r="X7" s="70"/>
      <c r="Y7" s="66"/>
      <c r="Z7" s="253" t="s">
        <v>171</v>
      </c>
      <c r="AA7" s="67"/>
      <c r="AB7" s="68"/>
      <c r="AC7" s="254" t="s">
        <v>171</v>
      </c>
      <c r="AD7" s="70"/>
      <c r="AE7" s="66"/>
      <c r="AF7" s="253" t="s">
        <v>171</v>
      </c>
      <c r="AG7" s="67"/>
      <c r="AH7" s="301"/>
      <c r="AI7" s="301"/>
      <c r="AJ7" s="301"/>
      <c r="AK7" s="303"/>
      <c r="AL7" s="305"/>
      <c r="AM7" s="305"/>
      <c r="AN7" s="305"/>
      <c r="AO7" s="336"/>
      <c r="AP7" s="69"/>
    </row>
    <row r="8" spans="1:46" ht="24.75" customHeight="1" x14ac:dyDescent="0.15">
      <c r="A8" s="55"/>
      <c r="B8" s="296">
        <v>2</v>
      </c>
      <c r="C8" s="260" t="str">
        <f>+'後節ｽｹｼﾞｭｰﾙ（第4節～第6節）'!B5</f>
        <v>今宿岐山</v>
      </c>
      <c r="D8" s="282" t="str">
        <f>IF(COUNT(D9:F9)&lt;2,"",TEXT(D9-F9,"○;●;△"))</f>
        <v/>
      </c>
      <c r="E8" s="283"/>
      <c r="F8" s="284"/>
      <c r="G8" s="316"/>
      <c r="H8" s="317"/>
      <c r="I8" s="318"/>
      <c r="J8" s="285" t="str">
        <f t="shared" ref="J8" si="5">IF(COUNT(J9:L9)&lt;2,"",TEXT(J9-L9,"○;●;△"))</f>
        <v/>
      </c>
      <c r="K8" s="286"/>
      <c r="L8" s="287"/>
      <c r="M8" s="285" t="str">
        <f t="shared" ref="M8" si="6">IF(COUNT(M9:O9)&lt;2,"",TEXT(M9-O9,"○;●;△"))</f>
        <v/>
      </c>
      <c r="N8" s="286"/>
      <c r="O8" s="287"/>
      <c r="P8" s="282" t="str">
        <f t="shared" ref="P8" si="7">IF(COUNT(P9:R9)&lt;2,"",TEXT(P9-R9,"○;●;△"))</f>
        <v/>
      </c>
      <c r="Q8" s="283"/>
      <c r="R8" s="284"/>
      <c r="S8" s="288" t="str">
        <f t="shared" ref="S8" si="8">IF(COUNT(S9:U9)&lt;2,"",TEXT(S9-U9,"○;●;△"))</f>
        <v/>
      </c>
      <c r="T8" s="289"/>
      <c r="U8" s="290"/>
      <c r="V8" s="282" t="str">
        <f t="shared" ref="V8" si="9">IF(COUNT(V9:X9)&lt;2,"",TEXT(V9-X9,"○;●;△"))</f>
        <v/>
      </c>
      <c r="W8" s="283"/>
      <c r="X8" s="284"/>
      <c r="Y8" s="288" t="str">
        <f t="shared" ref="Y8" si="10">IF(COUNT(Y9:AA9)&lt;2,"",TEXT(Y9-AA9,"○;●;△"))</f>
        <v/>
      </c>
      <c r="Z8" s="289"/>
      <c r="AA8" s="290"/>
      <c r="AB8" s="285" t="str">
        <f t="shared" ref="AB8" si="11">IF(COUNT(AB9:AD9)&lt;2,"",TEXT(AB9-AD9,"○;●;△"))</f>
        <v/>
      </c>
      <c r="AC8" s="286"/>
      <c r="AD8" s="287"/>
      <c r="AE8" s="288" t="str">
        <f t="shared" ref="AE8" si="12">IF(COUNT(AE9:AG9)&lt;2,"",TEXT(AE9-AG9,"○;●;△"))</f>
        <v/>
      </c>
      <c r="AF8" s="289"/>
      <c r="AG8" s="290"/>
      <c r="AH8" s="300">
        <f>IF($AO$2="","",COUNTIF(D8:AG8,"○"))</f>
        <v>0</v>
      </c>
      <c r="AI8" s="300">
        <f t="shared" ref="AI8" si="13">IF(AH8="","",COUNTIF(D8:AG8,"△"))</f>
        <v>0</v>
      </c>
      <c r="AJ8" s="300">
        <f t="shared" ref="AJ8" si="14">IF(AH8="","",COUNTIF(D8:AG8,"●"))</f>
        <v>0</v>
      </c>
      <c r="AK8" s="302">
        <f t="shared" ref="AK8" si="15">IF(AH8="","",AH8*3+AI8)</f>
        <v>0</v>
      </c>
      <c r="AL8" s="304" t="e">
        <f>IF(AH8="","",D9+G9+J9+M9+P9+S9+V9+Y9+AB9+AE9)</f>
        <v>#VALUE!</v>
      </c>
      <c r="AM8" s="304" t="e">
        <f t="shared" ref="AM8" si="16">IF(AH8="","",F9+I9+L9+O9+R9+U9+X9+AA9+AD9+AG9)</f>
        <v>#VALUE!</v>
      </c>
      <c r="AN8" s="304" t="e">
        <f t="shared" ref="AN8" si="17">IF(AH8="","",AL8-AM8)</f>
        <v>#VALUE!</v>
      </c>
      <c r="AO8" s="335">
        <v>2</v>
      </c>
      <c r="AP8" s="69"/>
    </row>
    <row r="9" spans="1:46" ht="24.75" customHeight="1" x14ac:dyDescent="0.15">
      <c r="A9" s="55"/>
      <c r="B9" s="296"/>
      <c r="C9" s="260"/>
      <c r="D9" s="58" t="str">
        <f>IF(I7="","",I7)</f>
        <v/>
      </c>
      <c r="E9" s="252" t="s">
        <v>171</v>
      </c>
      <c r="F9" s="59" t="str">
        <f>IF(G7="","",G7)</f>
        <v/>
      </c>
      <c r="G9" s="319"/>
      <c r="H9" s="320"/>
      <c r="I9" s="321"/>
      <c r="J9" s="66"/>
      <c r="K9" s="253" t="s">
        <v>171</v>
      </c>
      <c r="L9" s="67"/>
      <c r="M9" s="66"/>
      <c r="N9" s="253" t="s">
        <v>171</v>
      </c>
      <c r="O9" s="67"/>
      <c r="P9" s="57"/>
      <c r="Q9" s="252" t="s">
        <v>171</v>
      </c>
      <c r="R9" s="65"/>
      <c r="S9" s="68"/>
      <c r="T9" s="254" t="s">
        <v>171</v>
      </c>
      <c r="U9" s="70"/>
      <c r="V9" s="57"/>
      <c r="W9" s="252" t="s">
        <v>171</v>
      </c>
      <c r="X9" s="65"/>
      <c r="Y9" s="68"/>
      <c r="Z9" s="254" t="s">
        <v>171</v>
      </c>
      <c r="AA9" s="70"/>
      <c r="AB9" s="66"/>
      <c r="AC9" s="253" t="s">
        <v>171</v>
      </c>
      <c r="AD9" s="67"/>
      <c r="AE9" s="68"/>
      <c r="AF9" s="254" t="s">
        <v>171</v>
      </c>
      <c r="AG9" s="70"/>
      <c r="AH9" s="301"/>
      <c r="AI9" s="301"/>
      <c r="AJ9" s="301"/>
      <c r="AK9" s="303"/>
      <c r="AL9" s="305"/>
      <c r="AM9" s="305"/>
      <c r="AN9" s="305"/>
      <c r="AO9" s="336"/>
      <c r="AP9" s="69"/>
    </row>
    <row r="10" spans="1:46" ht="24.75" customHeight="1" x14ac:dyDescent="0.15">
      <c r="A10" s="55"/>
      <c r="B10" s="296">
        <v>3</v>
      </c>
      <c r="C10" s="260" t="str">
        <f>+'後節ｽｹｼﾞｭｰﾙ（第4節～第6節）'!B7</f>
        <v>EDEVALD</v>
      </c>
      <c r="D10" s="282" t="str">
        <f>IF(COUNT(D11:F11)&lt;2,"",TEXT(D11-F11,"○;●;△"))</f>
        <v/>
      </c>
      <c r="E10" s="283"/>
      <c r="F10" s="284"/>
      <c r="G10" s="285" t="str">
        <f>IF(COUNT(G11:I11)&lt;2,"",TEXT(G11-I11,"○;●;△"))</f>
        <v/>
      </c>
      <c r="H10" s="286"/>
      <c r="I10" s="287"/>
      <c r="J10" s="316"/>
      <c r="K10" s="322"/>
      <c r="L10" s="323"/>
      <c r="M10" s="282" t="str">
        <f t="shared" ref="M10" si="18">IF(COUNT(M11:O11)&lt;2,"",TEXT(M11-O11,"○;●;△"))</f>
        <v/>
      </c>
      <c r="N10" s="283"/>
      <c r="O10" s="284"/>
      <c r="P10" s="288" t="str">
        <f t="shared" ref="P10" si="19">IF(COUNT(P11:R11)&lt;2,"",TEXT(P11-R11,"○;●;△"))</f>
        <v/>
      </c>
      <c r="Q10" s="289"/>
      <c r="R10" s="290"/>
      <c r="S10" s="285" t="str">
        <f t="shared" ref="S10" si="20">IF(COUNT(S11:U11)&lt;2,"",TEXT(S11-U11,"○;●;△"))</f>
        <v/>
      </c>
      <c r="T10" s="286"/>
      <c r="U10" s="287"/>
      <c r="V10" s="285" t="str">
        <f t="shared" ref="V10" si="21">IF(COUNT(V11:X11)&lt;2,"",TEXT(V11-X11,"○;●;△"))</f>
        <v/>
      </c>
      <c r="W10" s="286"/>
      <c r="X10" s="287"/>
      <c r="Y10" s="282" t="str">
        <f t="shared" ref="Y10" si="22">IF(COUNT(Y11:AA11)&lt;2,"",TEXT(Y11-AA11,"○;●;△"))</f>
        <v/>
      </c>
      <c r="Z10" s="283"/>
      <c r="AA10" s="284"/>
      <c r="AB10" s="288" t="str">
        <f t="shared" ref="AB10" si="23">IF(COUNT(AB11:AD11)&lt;2,"",TEXT(AB11-AD11,"○;●;△"))</f>
        <v/>
      </c>
      <c r="AC10" s="289"/>
      <c r="AD10" s="290"/>
      <c r="AE10" s="288" t="str">
        <f t="shared" ref="AE10" si="24">IF(COUNT(AE11:AG11)&lt;2,"",TEXT(AE11-AG11,"○;●;△"))</f>
        <v/>
      </c>
      <c r="AF10" s="289"/>
      <c r="AG10" s="290"/>
      <c r="AH10" s="300">
        <f t="shared" ref="AH10" si="25">IF($AO$2="","",COUNTIF(D10:AG10,"○"))</f>
        <v>0</v>
      </c>
      <c r="AI10" s="300">
        <f t="shared" ref="AI10" si="26">IF(AH10="","",COUNTIF(D10:AG10,"△"))</f>
        <v>0</v>
      </c>
      <c r="AJ10" s="300">
        <f t="shared" ref="AJ10" si="27">IF(AH10="","",COUNTIF(D10:AG10,"●"))</f>
        <v>0</v>
      </c>
      <c r="AK10" s="302">
        <f t="shared" ref="AK10" si="28">IF(AH10="","",AH10*3+AI10)</f>
        <v>0</v>
      </c>
      <c r="AL10" s="304" t="e">
        <f t="shared" ref="AL10" si="29">IF(AH10="","",D11+G11+J11+M11+P11+S11+V11+Y11+AB11+AE11)</f>
        <v>#VALUE!</v>
      </c>
      <c r="AM10" s="304" t="e">
        <f t="shared" ref="AM10" si="30">IF(AH10="","",F11+I11+L11+O11+R11+U11+X11+AA11+AD11+AG11)</f>
        <v>#VALUE!</v>
      </c>
      <c r="AN10" s="304" t="e">
        <f t="shared" ref="AN10" si="31">IF(AH10="","",AL10-AM10)</f>
        <v>#VALUE!</v>
      </c>
      <c r="AO10" s="335">
        <v>6</v>
      </c>
      <c r="AP10" s="69"/>
    </row>
    <row r="11" spans="1:46" ht="24.75" customHeight="1" x14ac:dyDescent="0.15">
      <c r="A11" s="55"/>
      <c r="B11" s="296"/>
      <c r="C11" s="260"/>
      <c r="D11" s="58" t="str">
        <f>IF(L7="","",L7)</f>
        <v/>
      </c>
      <c r="E11" s="252" t="s">
        <v>171</v>
      </c>
      <c r="F11" s="59" t="str">
        <f>IF(J7="","",J7)</f>
        <v/>
      </c>
      <c r="G11" s="60" t="str">
        <f>IF(L9="","",L9)</f>
        <v/>
      </c>
      <c r="H11" s="253" t="s">
        <v>171</v>
      </c>
      <c r="I11" s="61" t="str">
        <f>IF(J9="","",J9)</f>
        <v/>
      </c>
      <c r="J11" s="324"/>
      <c r="K11" s="325"/>
      <c r="L11" s="326"/>
      <c r="M11" s="57"/>
      <c r="N11" s="252" t="s">
        <v>171</v>
      </c>
      <c r="O11" s="65"/>
      <c r="P11" s="68"/>
      <c r="Q11" s="254" t="s">
        <v>171</v>
      </c>
      <c r="R11" s="70"/>
      <c r="S11" s="66"/>
      <c r="T11" s="253" t="s">
        <v>171</v>
      </c>
      <c r="U11" s="67"/>
      <c r="V11" s="66"/>
      <c r="W11" s="253" t="s">
        <v>171</v>
      </c>
      <c r="X11" s="67"/>
      <c r="Y11" s="57"/>
      <c r="Z11" s="252" t="s">
        <v>171</v>
      </c>
      <c r="AA11" s="65"/>
      <c r="AB11" s="68"/>
      <c r="AC11" s="254" t="s">
        <v>171</v>
      </c>
      <c r="AD11" s="70"/>
      <c r="AE11" s="68"/>
      <c r="AF11" s="254" t="s">
        <v>171</v>
      </c>
      <c r="AG11" s="70"/>
      <c r="AH11" s="301"/>
      <c r="AI11" s="301"/>
      <c r="AJ11" s="301"/>
      <c r="AK11" s="303"/>
      <c r="AL11" s="305"/>
      <c r="AM11" s="305"/>
      <c r="AN11" s="305"/>
      <c r="AO11" s="336"/>
      <c r="AP11" s="69"/>
    </row>
    <row r="12" spans="1:46" ht="24.75" customHeight="1" x14ac:dyDescent="0.15">
      <c r="A12" s="55"/>
      <c r="B12" s="296">
        <v>4</v>
      </c>
      <c r="C12" s="260" t="str">
        <f>+'後節ｽｹｼﾞｭｰﾙ（第4節～第6節）'!B9</f>
        <v>ｽﾄﾔﾉﾌ</v>
      </c>
      <c r="D12" s="285" t="str">
        <f>IF(COUNT(D13:F13)&lt;2,"",TEXT(D13-F13,"○;●;△"))</f>
        <v/>
      </c>
      <c r="E12" s="286"/>
      <c r="F12" s="287"/>
      <c r="G12" s="285" t="str">
        <f>IF(COUNT(G13:I13)&lt;2,"",TEXT(G13-I13,"○;●;△"))</f>
        <v/>
      </c>
      <c r="H12" s="286"/>
      <c r="I12" s="287"/>
      <c r="J12" s="282" t="str">
        <f>IF(COUNT(J13:L13)&lt;2,"",TEXT(J13-L13,"○;●;△"))</f>
        <v/>
      </c>
      <c r="K12" s="283"/>
      <c r="L12" s="284"/>
      <c r="M12" s="327"/>
      <c r="N12" s="328"/>
      <c r="O12" s="329"/>
      <c r="P12" s="285" t="str">
        <f t="shared" ref="P12" si="32">IF(COUNT(P13:R13)&lt;2,"",TEXT(P13-R13,"○;●;△"))</f>
        <v/>
      </c>
      <c r="Q12" s="286"/>
      <c r="R12" s="287"/>
      <c r="S12" s="288" t="str">
        <f t="shared" ref="S12" si="33">IF(COUNT(S13:U13)&lt;2,"",TEXT(S13-U13,"○;●;△"))</f>
        <v/>
      </c>
      <c r="T12" s="289"/>
      <c r="U12" s="290"/>
      <c r="V12" s="282" t="str">
        <f t="shared" ref="V12" si="34">IF(COUNT(V13:X13)&lt;2,"",TEXT(V13-X13,"○;●;△"))</f>
        <v/>
      </c>
      <c r="W12" s="283"/>
      <c r="X12" s="284"/>
      <c r="Y12" s="288" t="str">
        <f t="shared" ref="Y12" si="35">IF(COUNT(Y13:AA13)&lt;2,"",TEXT(Y13-AA13,"○;●;△"))</f>
        <v/>
      </c>
      <c r="Z12" s="289"/>
      <c r="AA12" s="290"/>
      <c r="AB12" s="282" t="str">
        <f t="shared" ref="AB12" si="36">IF(COUNT(AB13:AD13)&lt;2,"",TEXT(AB13-AD13,"○;●;△"))</f>
        <v/>
      </c>
      <c r="AC12" s="283"/>
      <c r="AD12" s="284"/>
      <c r="AE12" s="288" t="str">
        <f t="shared" ref="AE12" si="37">IF(COUNT(AE13:AG13)&lt;2,"",TEXT(AE13-AG13,"○;●;△"))</f>
        <v/>
      </c>
      <c r="AF12" s="289"/>
      <c r="AG12" s="290"/>
      <c r="AH12" s="300">
        <f t="shared" ref="AH12" si="38">IF($AO$2="","",COUNTIF(D12:AG12,"○"))</f>
        <v>0</v>
      </c>
      <c r="AI12" s="300">
        <f t="shared" ref="AI12" si="39">IF(AH12="","",COUNTIF(D12:AG12,"△"))</f>
        <v>0</v>
      </c>
      <c r="AJ12" s="300">
        <f t="shared" ref="AJ12" si="40">IF(AH12="","",COUNTIF(D12:AG12,"●"))</f>
        <v>0</v>
      </c>
      <c r="AK12" s="302">
        <f t="shared" ref="AK12" si="41">IF(AH12="","",AH12*3+AI12)</f>
        <v>0</v>
      </c>
      <c r="AL12" s="304" t="e">
        <f t="shared" ref="AL12" si="42">IF(AH12="","",D13+G13+J13+M13+P13+S13+V13+Y13+AB13+AE13)</f>
        <v>#VALUE!</v>
      </c>
      <c r="AM12" s="304" t="e">
        <f t="shared" ref="AM12" si="43">IF(AH12="","",F13+I13+L13+O13+R13+U13+X13+AA13+AD13+AG13)</f>
        <v>#VALUE!</v>
      </c>
      <c r="AN12" s="304" t="e">
        <f t="shared" ref="AN12" si="44">IF(AH12="","",AL12-AM12)</f>
        <v>#VALUE!</v>
      </c>
      <c r="AO12" s="335">
        <v>10</v>
      </c>
      <c r="AP12" s="69"/>
    </row>
    <row r="13" spans="1:46" ht="24.75" customHeight="1" x14ac:dyDescent="0.15">
      <c r="A13" s="55"/>
      <c r="B13" s="296"/>
      <c r="C13" s="260"/>
      <c r="D13" s="60" t="str">
        <f>IF(O7="","",O7)</f>
        <v/>
      </c>
      <c r="E13" s="253" t="s">
        <v>171</v>
      </c>
      <c r="F13" s="61" t="str">
        <f>IF(M7="","",M7)</f>
        <v/>
      </c>
      <c r="G13" s="60" t="str">
        <f>IF(O9="","",O9)</f>
        <v/>
      </c>
      <c r="H13" s="253" t="s">
        <v>171</v>
      </c>
      <c r="I13" s="61" t="str">
        <f>IF(M9="","",M9)</f>
        <v/>
      </c>
      <c r="J13" s="58" t="str">
        <f>IF(O11="","",O11)</f>
        <v/>
      </c>
      <c r="K13" s="252" t="s">
        <v>171</v>
      </c>
      <c r="L13" s="59" t="str">
        <f>IF(M11="","",M11)</f>
        <v/>
      </c>
      <c r="M13" s="330"/>
      <c r="N13" s="331"/>
      <c r="O13" s="332"/>
      <c r="P13" s="66"/>
      <c r="Q13" s="253" t="s">
        <v>171</v>
      </c>
      <c r="R13" s="67"/>
      <c r="S13" s="68"/>
      <c r="T13" s="254" t="s">
        <v>171</v>
      </c>
      <c r="U13" s="70"/>
      <c r="V13" s="57"/>
      <c r="W13" s="252" t="s">
        <v>171</v>
      </c>
      <c r="X13" s="65"/>
      <c r="Y13" s="68"/>
      <c r="Z13" s="254" t="s">
        <v>171</v>
      </c>
      <c r="AA13" s="70"/>
      <c r="AB13" s="57"/>
      <c r="AC13" s="252" t="s">
        <v>171</v>
      </c>
      <c r="AD13" s="65"/>
      <c r="AE13" s="68"/>
      <c r="AF13" s="254" t="s">
        <v>171</v>
      </c>
      <c r="AG13" s="70"/>
      <c r="AH13" s="301"/>
      <c r="AI13" s="301"/>
      <c r="AJ13" s="301"/>
      <c r="AK13" s="303"/>
      <c r="AL13" s="305"/>
      <c r="AM13" s="305"/>
      <c r="AN13" s="305"/>
      <c r="AO13" s="336"/>
      <c r="AP13" s="69"/>
    </row>
    <row r="14" spans="1:46" ht="24.75" customHeight="1" x14ac:dyDescent="0.15">
      <c r="A14" s="55"/>
      <c r="B14" s="296">
        <v>5</v>
      </c>
      <c r="C14" s="260" t="str">
        <f>+'後節ｽｹｼﾞｭｰﾙ（第4節～第6節）'!B11</f>
        <v>湯野</v>
      </c>
      <c r="D14" s="288" t="str">
        <f t="shared" ref="D14" si="45">IF(COUNT(D15:F15)&lt;2,"",TEXT(D15-F15,"○;●;△"))</f>
        <v/>
      </c>
      <c r="E14" s="289"/>
      <c r="F14" s="290"/>
      <c r="G14" s="282" t="str">
        <f>IF(COUNT(G15:I15)&lt;2,"",TEXT(G15-I15,"○;●;△"))</f>
        <v/>
      </c>
      <c r="H14" s="283"/>
      <c r="I14" s="284"/>
      <c r="J14" s="288" t="str">
        <f>IF(COUNT(J15:L15)&lt;2,"",TEXT(J15-L15,"○;●;△"))</f>
        <v/>
      </c>
      <c r="K14" s="289"/>
      <c r="L14" s="290"/>
      <c r="M14" s="285" t="str">
        <f>IF(COUNT(M15:O15)&lt;2,"",TEXT(M15-O15,"○;●;△"))</f>
        <v/>
      </c>
      <c r="N14" s="286"/>
      <c r="O14" s="287"/>
      <c r="P14" s="327"/>
      <c r="Q14" s="328"/>
      <c r="R14" s="329"/>
      <c r="S14" s="282" t="str">
        <f t="shared" ref="S14" si="46">IF(COUNT(S15:U15)&lt;2,"",TEXT(S15-U15,"○;●;△"))</f>
        <v/>
      </c>
      <c r="T14" s="283"/>
      <c r="U14" s="284"/>
      <c r="V14" s="288" t="str">
        <f t="shared" ref="V14" si="47">IF(COUNT(V15:X15)&lt;2,"",TEXT(V15-X15,"○;●;△"))</f>
        <v/>
      </c>
      <c r="W14" s="289"/>
      <c r="X14" s="290"/>
      <c r="Y14" s="285" t="str">
        <f t="shared" ref="Y14" si="48">IF(COUNT(Y15:AA15)&lt;2,"",TEXT(Y15-AA15,"○;●;△"))</f>
        <v/>
      </c>
      <c r="Z14" s="286"/>
      <c r="AA14" s="287"/>
      <c r="AB14" s="285" t="str">
        <f t="shared" ref="AB14" si="49">IF(COUNT(AB15:AD15)&lt;2,"",TEXT(AB15-AD15,"○;●;△"))</f>
        <v/>
      </c>
      <c r="AC14" s="286"/>
      <c r="AD14" s="287"/>
      <c r="AE14" s="282" t="str">
        <f t="shared" ref="AE14" si="50">IF(COUNT(AE15:AG15)&lt;2,"",TEXT(AE15-AG15,"○;●;△"))</f>
        <v/>
      </c>
      <c r="AF14" s="283"/>
      <c r="AG14" s="284"/>
      <c r="AH14" s="300">
        <f t="shared" ref="AH14" si="51">IF($AO$2="","",COUNTIF(D14:AG14,"○"))</f>
        <v>0</v>
      </c>
      <c r="AI14" s="300">
        <f t="shared" ref="AI14" si="52">IF(AH14="","",COUNTIF(D14:AG14,"△"))</f>
        <v>0</v>
      </c>
      <c r="AJ14" s="300">
        <f t="shared" ref="AJ14" si="53">IF(AH14="","",COUNTIF(D14:AG14,"●"))</f>
        <v>0</v>
      </c>
      <c r="AK14" s="302">
        <f t="shared" ref="AK14" si="54">IF(AH14="","",AH14*3+AI14)</f>
        <v>0</v>
      </c>
      <c r="AL14" s="304" t="e">
        <f t="shared" ref="AL14" si="55">IF(AH14="","",D15+G15+J15+M15+P15+S15+V15+Y15+AB15+AE15)</f>
        <v>#VALUE!</v>
      </c>
      <c r="AM14" s="304" t="e">
        <f t="shared" ref="AM14" si="56">IF(AH14="","",F15+I15+L15+O15+R15+U15+X15+AA15+AD15+AG15)</f>
        <v>#VALUE!</v>
      </c>
      <c r="AN14" s="304" t="e">
        <f t="shared" ref="AN14" si="57">IF(AH14="","",AL14-AM14)</f>
        <v>#VALUE!</v>
      </c>
      <c r="AO14" s="335">
        <v>9</v>
      </c>
      <c r="AP14" s="69"/>
    </row>
    <row r="15" spans="1:46" ht="24.75" customHeight="1" x14ac:dyDescent="0.15">
      <c r="A15" s="55"/>
      <c r="B15" s="296"/>
      <c r="C15" s="260"/>
      <c r="D15" s="62" t="str">
        <f>IF(R7="","",R7)</f>
        <v/>
      </c>
      <c r="E15" s="254" t="s">
        <v>171</v>
      </c>
      <c r="F15" s="63" t="str">
        <f>IF(P7="","",P7)</f>
        <v/>
      </c>
      <c r="G15" s="58" t="str">
        <f>IF(R9="","",R9)</f>
        <v/>
      </c>
      <c r="H15" s="252" t="s">
        <v>171</v>
      </c>
      <c r="I15" s="59" t="str">
        <f>IF(P9="","",P9)</f>
        <v/>
      </c>
      <c r="J15" s="62" t="str">
        <f>IF(R11="","",R11)</f>
        <v/>
      </c>
      <c r="K15" s="254" t="s">
        <v>171</v>
      </c>
      <c r="L15" s="63" t="str">
        <f>IF(P11="","",P11)</f>
        <v/>
      </c>
      <c r="M15" s="60" t="str">
        <f>IF(R13="","",R13)</f>
        <v/>
      </c>
      <c r="N15" s="253" t="s">
        <v>171</v>
      </c>
      <c r="O15" s="61" t="str">
        <f>IF(P13="","",P13)</f>
        <v/>
      </c>
      <c r="P15" s="330"/>
      <c r="Q15" s="331"/>
      <c r="R15" s="332"/>
      <c r="S15" s="57"/>
      <c r="T15" s="252" t="s">
        <v>171</v>
      </c>
      <c r="U15" s="65"/>
      <c r="V15" s="68"/>
      <c r="W15" s="254" t="s">
        <v>171</v>
      </c>
      <c r="X15" s="70"/>
      <c r="Y15" s="66"/>
      <c r="Z15" s="253" t="s">
        <v>171</v>
      </c>
      <c r="AA15" s="67"/>
      <c r="AB15" s="66"/>
      <c r="AC15" s="253" t="s">
        <v>171</v>
      </c>
      <c r="AD15" s="67"/>
      <c r="AE15" s="57"/>
      <c r="AF15" s="252" t="s">
        <v>171</v>
      </c>
      <c r="AG15" s="65"/>
      <c r="AH15" s="301"/>
      <c r="AI15" s="301"/>
      <c r="AJ15" s="301"/>
      <c r="AK15" s="303"/>
      <c r="AL15" s="305"/>
      <c r="AM15" s="305"/>
      <c r="AN15" s="305"/>
      <c r="AO15" s="336"/>
      <c r="AP15" s="69"/>
    </row>
    <row r="16" spans="1:46" ht="24.75" customHeight="1" x14ac:dyDescent="0.15">
      <c r="A16" s="55"/>
      <c r="B16" s="296">
        <v>6</v>
      </c>
      <c r="C16" s="260" t="str">
        <f>+'後節ｽｹｼﾞｭｰﾙ（第4節～第6節）'!B13</f>
        <v>菊　川</v>
      </c>
      <c r="D16" s="282" t="str">
        <f>IF(COUNT(D17:F17)&lt;2,"",TEXT(D17-F17,"○;●;△"))</f>
        <v/>
      </c>
      <c r="E16" s="283"/>
      <c r="F16" s="284"/>
      <c r="G16" s="288" t="str">
        <f t="shared" ref="G16" si="58">IF(COUNT(G17:I17)&lt;2,"",TEXT(G17-I17,"○;●;△"))</f>
        <v/>
      </c>
      <c r="H16" s="289"/>
      <c r="I16" s="290"/>
      <c r="J16" s="285" t="str">
        <f>IF(COUNT(J17:L17)&lt;2,"",TEXT(J17-L17,"○;●;△"))</f>
        <v/>
      </c>
      <c r="K16" s="286"/>
      <c r="L16" s="287"/>
      <c r="M16" s="288" t="str">
        <f>IF(COUNT(M17:O17)&lt;2,"",TEXT(M17-O17,"○;●;△"))</f>
        <v/>
      </c>
      <c r="N16" s="289"/>
      <c r="O16" s="290"/>
      <c r="P16" s="282" t="str">
        <f>IF(COUNT(P17:R17)&lt;2,"",TEXT(P17-R17,"○;●;△"))</f>
        <v/>
      </c>
      <c r="Q16" s="283"/>
      <c r="R16" s="284"/>
      <c r="S16" s="327"/>
      <c r="T16" s="328"/>
      <c r="U16" s="329"/>
      <c r="V16" s="285" t="str">
        <f t="shared" ref="V16" si="59">IF(COUNT(V17:X17)&lt;2,"",TEXT(V17-X17,"○;●;△"))</f>
        <v/>
      </c>
      <c r="W16" s="286"/>
      <c r="X16" s="287"/>
      <c r="Y16" s="288" t="str">
        <f t="shared" ref="Y16" si="60">IF(COUNT(Y17:AA17)&lt;2,"",TEXT(Y17-AA17,"○;●;△"))</f>
        <v/>
      </c>
      <c r="Z16" s="289"/>
      <c r="AA16" s="290"/>
      <c r="AB16" s="282" t="str">
        <f t="shared" ref="AB16" si="61">IF(COUNT(AB17:AD17)&lt;2,"",TEXT(AB17-AD17,"○;●;△"))</f>
        <v/>
      </c>
      <c r="AC16" s="283"/>
      <c r="AD16" s="284"/>
      <c r="AE16" s="285" t="str">
        <f t="shared" ref="AE16" si="62">IF(COUNT(AE17:AG17)&lt;2,"",TEXT(AE17-AG17,"○;●;△"))</f>
        <v/>
      </c>
      <c r="AF16" s="286"/>
      <c r="AG16" s="287"/>
      <c r="AH16" s="300">
        <f t="shared" ref="AH16" si="63">IF($AO$2="","",COUNTIF(D16:AG16,"○"))</f>
        <v>0</v>
      </c>
      <c r="AI16" s="300">
        <f t="shared" ref="AI16" si="64">IF(AH16="","",COUNTIF(D16:AG16,"△"))</f>
        <v>0</v>
      </c>
      <c r="AJ16" s="300">
        <f t="shared" ref="AJ16" si="65">IF(AH16="","",COUNTIF(D16:AG16,"●"))</f>
        <v>0</v>
      </c>
      <c r="AK16" s="302">
        <f t="shared" ref="AK16" si="66">IF(AH16="","",AH16*3+AI16)</f>
        <v>0</v>
      </c>
      <c r="AL16" s="304" t="e">
        <f t="shared" ref="AL16" si="67">IF(AH16="","",D17+G17+J17+M17+P17+S17+V17+Y17+AB17+AE17)</f>
        <v>#VALUE!</v>
      </c>
      <c r="AM16" s="304" t="e">
        <f t="shared" ref="AM16" si="68">IF(AH16="","",F17+I17+L17+O17+R17+U17+X17+AA17+AD17+AG17)</f>
        <v>#VALUE!</v>
      </c>
      <c r="AN16" s="304" t="e">
        <f t="shared" ref="AN16" si="69">IF(AH16="","",AL16-AM16)</f>
        <v>#VALUE!</v>
      </c>
      <c r="AO16" s="335">
        <v>5</v>
      </c>
      <c r="AP16" s="69"/>
    </row>
    <row r="17" spans="1:42" ht="24.75" customHeight="1" x14ac:dyDescent="0.15">
      <c r="A17" s="55"/>
      <c r="B17" s="296"/>
      <c r="C17" s="260"/>
      <c r="D17" s="58" t="str">
        <f>IF(U7="","",U7)</f>
        <v/>
      </c>
      <c r="E17" s="252" t="s">
        <v>171</v>
      </c>
      <c r="F17" s="59" t="str">
        <f>IF(S7="","",S7)</f>
        <v/>
      </c>
      <c r="G17" s="62" t="str">
        <f>IF(U9="","",U9)</f>
        <v/>
      </c>
      <c r="H17" s="254" t="s">
        <v>171</v>
      </c>
      <c r="I17" s="63" t="str">
        <f>IF(S9="","",S9)</f>
        <v/>
      </c>
      <c r="J17" s="60" t="str">
        <f>IF(U11="","",U11)</f>
        <v/>
      </c>
      <c r="K17" s="253" t="s">
        <v>171</v>
      </c>
      <c r="L17" s="61" t="str">
        <f>IF(S11="","",S11)</f>
        <v/>
      </c>
      <c r="M17" s="62" t="str">
        <f>IF(U13="","",U13)</f>
        <v/>
      </c>
      <c r="N17" s="254" t="s">
        <v>171</v>
      </c>
      <c r="O17" s="63" t="str">
        <f>IF(S13="","",S13)</f>
        <v/>
      </c>
      <c r="P17" s="58" t="str">
        <f>IF(U15="","",U15)</f>
        <v/>
      </c>
      <c r="Q17" s="252" t="s">
        <v>171</v>
      </c>
      <c r="R17" s="59" t="str">
        <f>IF(S15="","",S15)</f>
        <v/>
      </c>
      <c r="S17" s="330"/>
      <c r="T17" s="331"/>
      <c r="U17" s="332"/>
      <c r="V17" s="66"/>
      <c r="W17" s="253" t="s">
        <v>171</v>
      </c>
      <c r="X17" s="67"/>
      <c r="Y17" s="68"/>
      <c r="Z17" s="254" t="s">
        <v>171</v>
      </c>
      <c r="AA17" s="70"/>
      <c r="AB17" s="57"/>
      <c r="AC17" s="252" t="s">
        <v>171</v>
      </c>
      <c r="AD17" s="65"/>
      <c r="AE17" s="66"/>
      <c r="AF17" s="253" t="s">
        <v>171</v>
      </c>
      <c r="AG17" s="67"/>
      <c r="AH17" s="301"/>
      <c r="AI17" s="301"/>
      <c r="AJ17" s="301"/>
      <c r="AK17" s="303"/>
      <c r="AL17" s="305"/>
      <c r="AM17" s="305"/>
      <c r="AN17" s="305"/>
      <c r="AO17" s="336"/>
      <c r="AP17" s="69"/>
    </row>
    <row r="18" spans="1:42" ht="24.75" customHeight="1" x14ac:dyDescent="0.15">
      <c r="A18" s="55"/>
      <c r="B18" s="296">
        <v>7</v>
      </c>
      <c r="C18" s="260" t="str">
        <f>+'後節ｽｹｼﾞｭｰﾙ（第4節～第6節）'!B15</f>
        <v>秋　月</v>
      </c>
      <c r="D18" s="288" t="str">
        <f>IF(COUNT(D19:F19)&lt;2,"",TEXT(D19-F19,"○;●;△"))</f>
        <v/>
      </c>
      <c r="E18" s="289"/>
      <c r="F18" s="290"/>
      <c r="G18" s="282" t="str">
        <f t="shared" ref="G18" si="70">IF(COUNT(G19:I19)&lt;2,"",TEXT(G19-I19,"○;●;△"))</f>
        <v/>
      </c>
      <c r="H18" s="283"/>
      <c r="I18" s="284"/>
      <c r="J18" s="285" t="str">
        <f t="shared" ref="J18" si="71">IF(COUNT(J19:L19)&lt;2,"",TEXT(J19-L19,"○;●;△"))</f>
        <v/>
      </c>
      <c r="K18" s="286"/>
      <c r="L18" s="287"/>
      <c r="M18" s="282" t="str">
        <f>IF(COUNT(M19:O19)&lt;2,"",TEXT(M19-O19,"○;●;△"))</f>
        <v/>
      </c>
      <c r="N18" s="283"/>
      <c r="O18" s="284"/>
      <c r="P18" s="288" t="str">
        <f>IF(COUNT(P19:R19)&lt;2,"",TEXT(P19-R19,"○;●;△"))</f>
        <v/>
      </c>
      <c r="Q18" s="289"/>
      <c r="R18" s="290"/>
      <c r="S18" s="285" t="str">
        <f t="shared" ref="S18" si="72">IF(COUNT(S19:U19)&lt;2,"",TEXT(S19-U19,"○;●;△"))</f>
        <v/>
      </c>
      <c r="T18" s="286"/>
      <c r="U18" s="287"/>
      <c r="V18" s="327"/>
      <c r="W18" s="328"/>
      <c r="X18" s="329"/>
      <c r="Y18" s="282" t="str">
        <f t="shared" ref="Y18" si="73">IF(COUNT(Y19:AA19)&lt;2,"",TEXT(Y19-AA19,"○;●;△"))</f>
        <v/>
      </c>
      <c r="Z18" s="283"/>
      <c r="AA18" s="284"/>
      <c r="AB18" s="288" t="str">
        <f t="shared" ref="AB18" si="74">IF(COUNT(AB19:AD19)&lt;2,"",TEXT(AB19-AD19,"○;●;△"))</f>
        <v/>
      </c>
      <c r="AC18" s="289"/>
      <c r="AD18" s="290"/>
      <c r="AE18" s="285" t="str">
        <f t="shared" ref="AE18" si="75">IF(COUNT(AE19:AG19)&lt;2,"",TEXT(AE19-AG19,"○;●;△"))</f>
        <v/>
      </c>
      <c r="AF18" s="286"/>
      <c r="AG18" s="287"/>
      <c r="AH18" s="300">
        <f t="shared" ref="AH18" si="76">IF($AO$2="","",COUNTIF(D18:AG18,"○"))</f>
        <v>0</v>
      </c>
      <c r="AI18" s="300">
        <f t="shared" ref="AI18" si="77">IF(AH18="","",COUNTIF(D18:AG18,"△"))</f>
        <v>0</v>
      </c>
      <c r="AJ18" s="300">
        <f t="shared" ref="AJ18" si="78">IF(AH18="","",COUNTIF(D18:AG18,"●"))</f>
        <v>0</v>
      </c>
      <c r="AK18" s="302">
        <f t="shared" ref="AK18" si="79">IF(AH18="","",AH18*3+AI18)</f>
        <v>0</v>
      </c>
      <c r="AL18" s="304" t="e">
        <f t="shared" ref="AL18" si="80">IF(AH18="","",D19+G19+J19+M19+P19+S19+V19+Y19+AB19+AE19)</f>
        <v>#VALUE!</v>
      </c>
      <c r="AM18" s="304" t="e">
        <f t="shared" ref="AM18" si="81">IF(AH18="","",F19+I19+L19+O19+R19+U19+X19+AA19+AD19+AG19)</f>
        <v>#VALUE!</v>
      </c>
      <c r="AN18" s="304" t="e">
        <f t="shared" ref="AN18" si="82">IF(AH18="","",AL18-AM18)</f>
        <v>#VALUE!</v>
      </c>
      <c r="AO18" s="335">
        <v>4</v>
      </c>
      <c r="AP18" s="69"/>
    </row>
    <row r="19" spans="1:42" ht="24.75" customHeight="1" x14ac:dyDescent="0.15">
      <c r="A19" s="55"/>
      <c r="B19" s="296"/>
      <c r="C19" s="260"/>
      <c r="D19" s="62" t="str">
        <f>IF(X7="","",X7)</f>
        <v/>
      </c>
      <c r="E19" s="254" t="s">
        <v>171</v>
      </c>
      <c r="F19" s="63" t="str">
        <f>IF(V7="","",V7)</f>
        <v/>
      </c>
      <c r="G19" s="58" t="str">
        <f>IF(X9="","",X9)</f>
        <v/>
      </c>
      <c r="H19" s="252" t="s">
        <v>171</v>
      </c>
      <c r="I19" s="59" t="str">
        <f>IF(V9="","",V9)</f>
        <v/>
      </c>
      <c r="J19" s="60" t="str">
        <f>IF(X11="","",X11)</f>
        <v/>
      </c>
      <c r="K19" s="253" t="s">
        <v>171</v>
      </c>
      <c r="L19" s="61" t="str">
        <f>IF(V11="","",V11)</f>
        <v/>
      </c>
      <c r="M19" s="58" t="str">
        <f>IF(X13="","",X13)</f>
        <v/>
      </c>
      <c r="N19" s="252" t="s">
        <v>171</v>
      </c>
      <c r="O19" s="59" t="str">
        <f>IF(V13="","",V13)</f>
        <v/>
      </c>
      <c r="P19" s="62" t="str">
        <f>IF(X15="","",X15)</f>
        <v/>
      </c>
      <c r="Q19" s="254" t="s">
        <v>171</v>
      </c>
      <c r="R19" s="63" t="str">
        <f>IF(V15="","",V15)</f>
        <v/>
      </c>
      <c r="S19" s="60" t="str">
        <f>IF(X17="","",X17)</f>
        <v/>
      </c>
      <c r="T19" s="253" t="s">
        <v>171</v>
      </c>
      <c r="U19" s="61" t="str">
        <f>IF(V17="","",V17)</f>
        <v/>
      </c>
      <c r="V19" s="330"/>
      <c r="W19" s="331"/>
      <c r="X19" s="332"/>
      <c r="Y19" s="57"/>
      <c r="Z19" s="252" t="s">
        <v>171</v>
      </c>
      <c r="AA19" s="65"/>
      <c r="AB19" s="68"/>
      <c r="AC19" s="254" t="s">
        <v>171</v>
      </c>
      <c r="AD19" s="70"/>
      <c r="AE19" s="66"/>
      <c r="AF19" s="253" t="s">
        <v>171</v>
      </c>
      <c r="AG19" s="67"/>
      <c r="AH19" s="301"/>
      <c r="AI19" s="301"/>
      <c r="AJ19" s="301"/>
      <c r="AK19" s="303"/>
      <c r="AL19" s="305"/>
      <c r="AM19" s="305"/>
      <c r="AN19" s="305"/>
      <c r="AO19" s="336"/>
      <c r="AP19" s="69"/>
    </row>
    <row r="20" spans="1:42" ht="24.75" customHeight="1" x14ac:dyDescent="0.15">
      <c r="A20" s="55"/>
      <c r="B20" s="296">
        <v>8</v>
      </c>
      <c r="C20" s="260" t="str">
        <f>+'後節ｽｹｼﾞｭｰﾙ（第4節～第6節）'!B17</f>
        <v>富　田</v>
      </c>
      <c r="D20" s="285" t="str">
        <f t="shared" ref="D20" si="83">IF(COUNT(D21:F21)&lt;2,"",TEXT(D21-F21,"○;●;△"))</f>
        <v/>
      </c>
      <c r="E20" s="286"/>
      <c r="F20" s="287"/>
      <c r="G20" s="288" t="str">
        <f>IF(COUNT(G21:I21)&lt;2,"",TEXT(G21-I21,"○;●;△"))</f>
        <v/>
      </c>
      <c r="H20" s="289"/>
      <c r="I20" s="290"/>
      <c r="J20" s="282" t="str">
        <f t="shared" ref="J20" si="84">IF(COUNT(J21:L21)&lt;2,"",TEXT(J21-L21,"○;●;△"))</f>
        <v/>
      </c>
      <c r="K20" s="283"/>
      <c r="L20" s="284"/>
      <c r="M20" s="288" t="str">
        <f t="shared" ref="M20" si="85">IF(COUNT(M21:O21)&lt;2,"",TEXT(M21-O21,"○;●;△"))</f>
        <v/>
      </c>
      <c r="N20" s="289"/>
      <c r="O20" s="290"/>
      <c r="P20" s="285" t="str">
        <f>IF(COUNT(P21:R21)&lt;2,"",TEXT(P21-R21,"○;●;△"))</f>
        <v/>
      </c>
      <c r="Q20" s="286"/>
      <c r="R20" s="287"/>
      <c r="S20" s="288" t="str">
        <f>IF(COUNT(S21:U21)&lt;2,"",TEXT(S21-U21,"○;●;△"))</f>
        <v/>
      </c>
      <c r="T20" s="289"/>
      <c r="U20" s="290"/>
      <c r="V20" s="282" t="str">
        <f>IF(COUNT(V21:X21)&lt;2,"",TEXT(V21-X21,"○;●;△"))</f>
        <v/>
      </c>
      <c r="W20" s="283"/>
      <c r="X20" s="284"/>
      <c r="Y20" s="327"/>
      <c r="Z20" s="328"/>
      <c r="AA20" s="329"/>
      <c r="AB20" s="285" t="str">
        <f t="shared" ref="AB20" si="86">IF(COUNT(AB21:AD21)&lt;2,"",TEXT(AB21-AD21,"○;●;△"))</f>
        <v/>
      </c>
      <c r="AC20" s="286"/>
      <c r="AD20" s="287"/>
      <c r="AE20" s="282" t="str">
        <f t="shared" ref="AE20" si="87">IF(COUNT(AE21:AG21)&lt;2,"",TEXT(AE21-AG21,"○;●;△"))</f>
        <v/>
      </c>
      <c r="AF20" s="283"/>
      <c r="AG20" s="284"/>
      <c r="AH20" s="300">
        <f t="shared" ref="AH20" si="88">IF($AO$2="","",COUNTIF(D20:AG20,"○"))</f>
        <v>0</v>
      </c>
      <c r="AI20" s="300">
        <f t="shared" ref="AI20" si="89">IF(AH20="","",COUNTIF(D20:AG20,"△"))</f>
        <v>0</v>
      </c>
      <c r="AJ20" s="300">
        <f t="shared" ref="AJ20" si="90">IF(AH20="","",COUNTIF(D20:AG20,"●"))</f>
        <v>0</v>
      </c>
      <c r="AK20" s="302">
        <f t="shared" ref="AK20" si="91">IF(AH20="","",AH20*3+AI20)</f>
        <v>0</v>
      </c>
      <c r="AL20" s="304" t="e">
        <f t="shared" ref="AL20" si="92">IF(AH20="","",D21+G21+J21+M21+P21+S21+V21+Y21+AB21+AE21)</f>
        <v>#VALUE!</v>
      </c>
      <c r="AM20" s="304" t="e">
        <f t="shared" ref="AM20" si="93">IF(AH20="","",F21+I21+L21+O21+R21+U21+X21+AA21+AD21+AG21)</f>
        <v>#VALUE!</v>
      </c>
      <c r="AN20" s="304" t="e">
        <f t="shared" ref="AN20" si="94">IF(AH20="","",AL20-AM20)</f>
        <v>#VALUE!</v>
      </c>
      <c r="AO20" s="335">
        <v>8</v>
      </c>
      <c r="AP20" s="69"/>
    </row>
    <row r="21" spans="1:42" ht="24.75" customHeight="1" x14ac:dyDescent="0.15">
      <c r="A21" s="55"/>
      <c r="B21" s="296"/>
      <c r="C21" s="260"/>
      <c r="D21" s="60" t="str">
        <f>IF(AA7="","",AA7)</f>
        <v/>
      </c>
      <c r="E21" s="253" t="s">
        <v>171</v>
      </c>
      <c r="F21" s="61" t="str">
        <f>IF(Y7="","",Y7)</f>
        <v/>
      </c>
      <c r="G21" s="62" t="str">
        <f>IF(AA9="","",AA9)</f>
        <v/>
      </c>
      <c r="H21" s="254" t="s">
        <v>171</v>
      </c>
      <c r="I21" s="63" t="str">
        <f>IF(Y9="","",Y9)</f>
        <v/>
      </c>
      <c r="J21" s="58" t="str">
        <f>IF(AA11="","",AA11)</f>
        <v/>
      </c>
      <c r="K21" s="252" t="s">
        <v>171</v>
      </c>
      <c r="L21" s="59" t="str">
        <f>IF(Y11="","",Y11)</f>
        <v/>
      </c>
      <c r="M21" s="62" t="str">
        <f>IF(AA13="","",AA13)</f>
        <v/>
      </c>
      <c r="N21" s="254" t="s">
        <v>171</v>
      </c>
      <c r="O21" s="63" t="str">
        <f>IF(Y13="","",Y13)</f>
        <v/>
      </c>
      <c r="P21" s="60" t="str">
        <f>IF(AA15="","",AA15)</f>
        <v/>
      </c>
      <c r="Q21" s="253" t="s">
        <v>171</v>
      </c>
      <c r="R21" s="61" t="str">
        <f>IF(Y15="","",Y15)</f>
        <v/>
      </c>
      <c r="S21" s="62" t="str">
        <f>IF(AA17="","",AA17)</f>
        <v/>
      </c>
      <c r="T21" s="254" t="s">
        <v>171</v>
      </c>
      <c r="U21" s="63" t="str">
        <f>IF(Y17="","",Y17)</f>
        <v/>
      </c>
      <c r="V21" s="58" t="str">
        <f>IF(AA19="","",AA19)</f>
        <v/>
      </c>
      <c r="W21" s="252" t="s">
        <v>171</v>
      </c>
      <c r="X21" s="59" t="str">
        <f>IF(Y19="","",Y19)</f>
        <v/>
      </c>
      <c r="Y21" s="330"/>
      <c r="Z21" s="331"/>
      <c r="AA21" s="332"/>
      <c r="AB21" s="66"/>
      <c r="AC21" s="253" t="s">
        <v>171</v>
      </c>
      <c r="AD21" s="67"/>
      <c r="AE21" s="57"/>
      <c r="AF21" s="252" t="s">
        <v>171</v>
      </c>
      <c r="AG21" s="65"/>
      <c r="AH21" s="301"/>
      <c r="AI21" s="301"/>
      <c r="AJ21" s="301"/>
      <c r="AK21" s="303"/>
      <c r="AL21" s="305"/>
      <c r="AM21" s="305"/>
      <c r="AN21" s="305"/>
      <c r="AO21" s="336"/>
      <c r="AP21" s="69"/>
    </row>
    <row r="22" spans="1:42" ht="24.75" customHeight="1" x14ac:dyDescent="0.15">
      <c r="A22" s="55"/>
      <c r="B22" s="296">
        <v>9</v>
      </c>
      <c r="C22" s="260" t="str">
        <f>+'後節ｽｹｼﾞｭｰﾙ（第4節～第6節）'!B19</f>
        <v>徳　山</v>
      </c>
      <c r="D22" s="288" t="str">
        <f t="shared" ref="D22" si="95">IF(COUNT(D23:F23)&lt;2,"",TEXT(D23-F23,"○;●;△"))</f>
        <v/>
      </c>
      <c r="E22" s="289"/>
      <c r="F22" s="290"/>
      <c r="G22" s="285" t="str">
        <f t="shared" ref="G22" si="96">IF(COUNT(G23:I23)&lt;2,"",TEXT(G23-I23,"○;●;△"))</f>
        <v/>
      </c>
      <c r="H22" s="286"/>
      <c r="I22" s="287"/>
      <c r="J22" s="288" t="str">
        <f>IF(COUNT(J23:L23)&lt;2,"",TEXT(J23-L23,"○;●;△"))</f>
        <v/>
      </c>
      <c r="K22" s="289"/>
      <c r="L22" s="290"/>
      <c r="M22" s="282" t="str">
        <f t="shared" ref="M22" si="97">IF(COUNT(M23:O23)&lt;2,"",TEXT(M23-O23,"○;●;△"))</f>
        <v/>
      </c>
      <c r="N22" s="283"/>
      <c r="O22" s="284"/>
      <c r="P22" s="285" t="str">
        <f>IF(COUNT(P23:R23)&lt;2,"",TEXT(P23-R23,"○;●;△"))</f>
        <v/>
      </c>
      <c r="Q22" s="286"/>
      <c r="R22" s="287"/>
      <c r="S22" s="282" t="str">
        <f>IF(COUNT(S23:U23)&lt;2,"",TEXT(S23-U23,"○;●;△"))</f>
        <v/>
      </c>
      <c r="T22" s="283"/>
      <c r="U22" s="284"/>
      <c r="V22" s="288" t="str">
        <f>IF(COUNT(V23:X23)&lt;2,"",TEXT(V23-X23,"○;●;△"))</f>
        <v/>
      </c>
      <c r="W22" s="289"/>
      <c r="X22" s="290"/>
      <c r="Y22" s="285" t="str">
        <f>IF(COUNT(Y23:AA23)&lt;2,"",TEXT(Y23-AA23,"○;●;△"))</f>
        <v/>
      </c>
      <c r="Z22" s="286"/>
      <c r="AA22" s="287"/>
      <c r="AB22" s="327"/>
      <c r="AC22" s="328"/>
      <c r="AD22" s="329"/>
      <c r="AE22" s="282" t="str">
        <f t="shared" ref="AE22" si="98">IF(COUNT(AE23:AG23)&lt;2,"",TEXT(AE23-AG23,"○;●;△"))</f>
        <v/>
      </c>
      <c r="AF22" s="283"/>
      <c r="AG22" s="284"/>
      <c r="AH22" s="300">
        <f t="shared" ref="AH22" si="99">IF($AO$2="","",COUNTIF(D22:AG22,"○"))</f>
        <v>0</v>
      </c>
      <c r="AI22" s="300">
        <f t="shared" ref="AI22" si="100">IF(AH22="","",COUNTIF(D22:AG22,"△"))</f>
        <v>0</v>
      </c>
      <c r="AJ22" s="300">
        <f t="shared" ref="AJ22" si="101">IF(AH22="","",COUNTIF(D22:AG22,"●"))</f>
        <v>0</v>
      </c>
      <c r="AK22" s="302">
        <f t="shared" ref="AK22" si="102">IF(AH22="","",AH22*3+AI22)</f>
        <v>0</v>
      </c>
      <c r="AL22" s="304" t="e">
        <f t="shared" ref="AL22" si="103">IF(AH22="","",D23+G23+J23+M23+P23+S23+V23+Y23+AB23+AE23)</f>
        <v>#VALUE!</v>
      </c>
      <c r="AM22" s="304" t="e">
        <f t="shared" ref="AM22" si="104">IF(AH22="","",F23+I23+L23+O23+R23+U23+X23+AA23+AD23+AG23)</f>
        <v>#VALUE!</v>
      </c>
      <c r="AN22" s="304" t="e">
        <f t="shared" ref="AN22" si="105">IF(AH22="","",AL22-AM22)</f>
        <v>#VALUE!</v>
      </c>
      <c r="AO22" s="335">
        <v>3</v>
      </c>
      <c r="AP22" s="69"/>
    </row>
    <row r="23" spans="1:42" ht="24.75" customHeight="1" x14ac:dyDescent="0.15">
      <c r="A23" s="55"/>
      <c r="B23" s="296"/>
      <c r="C23" s="260"/>
      <c r="D23" s="62" t="str">
        <f>IF(AD7="","",AD7)</f>
        <v/>
      </c>
      <c r="E23" s="254" t="s">
        <v>171</v>
      </c>
      <c r="F23" s="63" t="str">
        <f>IF(AB7="","",AB7)</f>
        <v/>
      </c>
      <c r="G23" s="60" t="str">
        <f>IF(AD9="","",AD9)</f>
        <v/>
      </c>
      <c r="H23" s="253" t="s">
        <v>171</v>
      </c>
      <c r="I23" s="61" t="str">
        <f>IF(AB9="","",AB9)</f>
        <v/>
      </c>
      <c r="J23" s="62" t="str">
        <f>IF(AD11="","",AD11)</f>
        <v/>
      </c>
      <c r="K23" s="254" t="s">
        <v>171</v>
      </c>
      <c r="L23" s="63" t="str">
        <f>IF(AB11="","",AB11)</f>
        <v/>
      </c>
      <c r="M23" s="58" t="str">
        <f>IF(AD13="","",AD13)</f>
        <v/>
      </c>
      <c r="N23" s="252" t="s">
        <v>171</v>
      </c>
      <c r="O23" s="59" t="str">
        <f>IF(AB13="","",AB13)</f>
        <v/>
      </c>
      <c r="P23" s="60" t="str">
        <f>IF(AD15="","",AD15)</f>
        <v/>
      </c>
      <c r="Q23" s="253" t="s">
        <v>171</v>
      </c>
      <c r="R23" s="61" t="str">
        <f>IF(AB15="","",AB15)</f>
        <v/>
      </c>
      <c r="S23" s="58" t="str">
        <f>IF(AD17="","",AD17)</f>
        <v/>
      </c>
      <c r="T23" s="252" t="s">
        <v>171</v>
      </c>
      <c r="U23" s="59" t="str">
        <f>IF(AB17="","",AB17)</f>
        <v/>
      </c>
      <c r="V23" s="62" t="str">
        <f>IF(AD19="","",AD19)</f>
        <v/>
      </c>
      <c r="W23" s="254" t="s">
        <v>171</v>
      </c>
      <c r="X23" s="63" t="str">
        <f>IF(AB19="","",AB19)</f>
        <v/>
      </c>
      <c r="Y23" s="60" t="str">
        <f>IF(AD21="","",AD21)</f>
        <v/>
      </c>
      <c r="Z23" s="253" t="s">
        <v>171</v>
      </c>
      <c r="AA23" s="61" t="str">
        <f>IF(AB21="","",AB21)</f>
        <v/>
      </c>
      <c r="AB23" s="330"/>
      <c r="AC23" s="331"/>
      <c r="AD23" s="332"/>
      <c r="AE23" s="57"/>
      <c r="AF23" s="252" t="s">
        <v>171</v>
      </c>
      <c r="AG23" s="65"/>
      <c r="AH23" s="301"/>
      <c r="AI23" s="301"/>
      <c r="AJ23" s="301"/>
      <c r="AK23" s="303"/>
      <c r="AL23" s="305"/>
      <c r="AM23" s="305"/>
      <c r="AN23" s="305"/>
      <c r="AO23" s="336"/>
      <c r="AP23" s="69"/>
    </row>
    <row r="24" spans="1:42" ht="24.75" customHeight="1" x14ac:dyDescent="0.15">
      <c r="A24" s="55"/>
      <c r="B24" s="296">
        <v>10</v>
      </c>
      <c r="C24" s="260" t="str">
        <f>+'後節ｽｹｼﾞｭｰﾙ（第4節～第6節）'!B21</f>
        <v>Futuro</v>
      </c>
      <c r="D24" s="285" t="str">
        <f t="shared" ref="D24" si="106">IF(COUNT(D25:F25)&lt;2,"",TEXT(D25-F25,"○;●;△"))</f>
        <v/>
      </c>
      <c r="E24" s="286"/>
      <c r="F24" s="287"/>
      <c r="G24" s="288" t="str">
        <f t="shared" ref="G24" si="107">IF(COUNT(G25:I25)&lt;2,"",TEXT(G25-I25,"○;●;△"))</f>
        <v/>
      </c>
      <c r="H24" s="289"/>
      <c r="I24" s="290"/>
      <c r="J24" s="288" t="str">
        <f t="shared" ref="J24" si="108">IF(COUNT(J25:L25)&lt;2,"",TEXT(J25-L25,"○;●;△"))</f>
        <v/>
      </c>
      <c r="K24" s="289"/>
      <c r="L24" s="290"/>
      <c r="M24" s="288" t="str">
        <f>IF(COUNT(M25:O25)&lt;2,"",TEXT(M25-O25,"○;●;△"))</f>
        <v/>
      </c>
      <c r="N24" s="289"/>
      <c r="O24" s="290"/>
      <c r="P24" s="282" t="str">
        <f t="shared" ref="P24" si="109">IF(COUNT(P25:R25)&lt;2,"",TEXT(P25-R25,"○;●;△"))</f>
        <v/>
      </c>
      <c r="Q24" s="283"/>
      <c r="R24" s="284"/>
      <c r="S24" s="285" t="str">
        <f>IF(COUNT(S25:U25)&lt;2,"",TEXT(S25-U25,"○;●;△"))</f>
        <v/>
      </c>
      <c r="T24" s="286"/>
      <c r="U24" s="287"/>
      <c r="V24" s="285" t="str">
        <f t="shared" ref="V24" si="110">IF(COUNT(V25:X25)&lt;2,"",TEXT(V25-X25,"○;●;△"))</f>
        <v/>
      </c>
      <c r="W24" s="286"/>
      <c r="X24" s="287"/>
      <c r="Y24" s="282" t="str">
        <f>IF(COUNT(Y25:AA25)&lt;2,"",TEXT(Y25-AA25,"○;●;△"))</f>
        <v/>
      </c>
      <c r="Z24" s="283"/>
      <c r="AA24" s="284"/>
      <c r="AB24" s="282" t="str">
        <f>IF(COUNT(AB25:AD25)&lt;2,"",TEXT(AB25-AD25,"○;●;△"))</f>
        <v/>
      </c>
      <c r="AC24" s="283"/>
      <c r="AD24" s="284"/>
      <c r="AE24" s="316"/>
      <c r="AF24" s="322"/>
      <c r="AG24" s="323"/>
      <c r="AH24" s="300">
        <f t="shared" ref="AH24" si="111">IF($AO$2="","",COUNTIF(D24:AG24,"○"))</f>
        <v>0</v>
      </c>
      <c r="AI24" s="300">
        <f t="shared" ref="AI24" si="112">IF(AH24="","",COUNTIF(D24:AG24,"△"))</f>
        <v>0</v>
      </c>
      <c r="AJ24" s="300">
        <f t="shared" ref="AJ24" si="113">IF(AH24="","",COUNTIF(D24:AG24,"●"))</f>
        <v>0</v>
      </c>
      <c r="AK24" s="302">
        <f t="shared" ref="AK24" si="114">IF(AH24="","",AH24*3+AI24)</f>
        <v>0</v>
      </c>
      <c r="AL24" s="304" t="e">
        <f t="shared" ref="AL24" si="115">IF(AH24="","",D25+G25+J25+M25+P25+S25+V25+Y25+AB25+AE25)</f>
        <v>#VALUE!</v>
      </c>
      <c r="AM24" s="304" t="e">
        <f t="shared" ref="AM24" si="116">IF(AH24="","",F25+I25+L25+O25+R25+U25+X25+AA25+AD25+AG25)</f>
        <v>#VALUE!</v>
      </c>
      <c r="AN24" s="304" t="e">
        <f t="shared" ref="AN24" si="117">IF(AH24="","",AL24-AM24)</f>
        <v>#VALUE!</v>
      </c>
      <c r="AO24" s="335">
        <v>7</v>
      </c>
      <c r="AP24" s="69"/>
    </row>
    <row r="25" spans="1:42" ht="24.75" customHeight="1" x14ac:dyDescent="0.15">
      <c r="A25" s="55"/>
      <c r="B25" s="296"/>
      <c r="C25" s="260"/>
      <c r="D25" s="60" t="str">
        <f>IF(AG7="","",AG7)</f>
        <v/>
      </c>
      <c r="E25" s="253" t="s">
        <v>171</v>
      </c>
      <c r="F25" s="61" t="str">
        <f>IF(AE7="","",AE7)</f>
        <v/>
      </c>
      <c r="G25" s="62" t="str">
        <f>IF(AG9="","",AG9)</f>
        <v/>
      </c>
      <c r="H25" s="254" t="s">
        <v>171</v>
      </c>
      <c r="I25" s="63" t="str">
        <f>IF(AE9="","",AE9)</f>
        <v/>
      </c>
      <c r="J25" s="62" t="str">
        <f>IF(AG11="","",AG11)</f>
        <v/>
      </c>
      <c r="K25" s="254" t="s">
        <v>171</v>
      </c>
      <c r="L25" s="63" t="str">
        <f>IF(AE11="","",AE11)</f>
        <v/>
      </c>
      <c r="M25" s="62" t="str">
        <f>IF(AG13="","",AG13)</f>
        <v/>
      </c>
      <c r="N25" s="254" t="s">
        <v>171</v>
      </c>
      <c r="O25" s="63" t="str">
        <f>IF(AE13="","",AE13)</f>
        <v/>
      </c>
      <c r="P25" s="58" t="str">
        <f>IF(AG15="","",AG15)</f>
        <v/>
      </c>
      <c r="Q25" s="252" t="s">
        <v>171</v>
      </c>
      <c r="R25" s="59" t="str">
        <f>IF(AE15="","",AE15)</f>
        <v/>
      </c>
      <c r="S25" s="60" t="str">
        <f>IF(AG17="","",AG17)</f>
        <v/>
      </c>
      <c r="T25" s="253" t="s">
        <v>171</v>
      </c>
      <c r="U25" s="61" t="str">
        <f>IF(AE17="","",AE17)</f>
        <v/>
      </c>
      <c r="V25" s="60" t="str">
        <f>IF(AG19="","",AG19)</f>
        <v/>
      </c>
      <c r="W25" s="253" t="s">
        <v>171</v>
      </c>
      <c r="X25" s="61" t="str">
        <f>IF(AE19="","",AE19)</f>
        <v/>
      </c>
      <c r="Y25" s="58" t="str">
        <f>IF(AG21="","",AG21)</f>
        <v/>
      </c>
      <c r="Z25" s="252" t="s">
        <v>171</v>
      </c>
      <c r="AA25" s="59" t="str">
        <f>IF(AE21="","",AE21)</f>
        <v/>
      </c>
      <c r="AB25" s="58" t="str">
        <f>IF(AG23="","",AG23)</f>
        <v/>
      </c>
      <c r="AC25" s="252" t="s">
        <v>171</v>
      </c>
      <c r="AD25" s="59" t="str">
        <f>IF(AE23="","",AE23)</f>
        <v/>
      </c>
      <c r="AE25" s="324"/>
      <c r="AF25" s="325"/>
      <c r="AG25" s="326"/>
      <c r="AH25" s="301"/>
      <c r="AI25" s="301"/>
      <c r="AJ25" s="301"/>
      <c r="AK25" s="303"/>
      <c r="AL25" s="305"/>
      <c r="AM25" s="305"/>
      <c r="AN25" s="305"/>
      <c r="AO25" s="336"/>
      <c r="AP25" s="69"/>
    </row>
    <row r="26" spans="1:42" ht="21" customHeight="1" x14ac:dyDescent="0.15">
      <c r="A26" s="55"/>
      <c r="B26" s="53"/>
      <c r="C26" s="55"/>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69"/>
      <c r="AI26" s="69"/>
      <c r="AJ26" s="69"/>
      <c r="AK26" s="69"/>
      <c r="AL26" s="69"/>
      <c r="AM26" s="69"/>
      <c r="AN26" s="69"/>
      <c r="AO26" s="74"/>
      <c r="AP26" s="74"/>
    </row>
    <row r="27" spans="1:42" ht="21" customHeight="1" x14ac:dyDescent="0.15">
      <c r="A27" s="52"/>
      <c r="B27" s="53"/>
      <c r="C27" s="53"/>
      <c r="D27" s="64"/>
      <c r="E27" s="56"/>
      <c r="F27" s="56"/>
      <c r="G27" s="56"/>
      <c r="H27" s="56"/>
      <c r="I27" s="56"/>
      <c r="J27" s="56"/>
      <c r="K27" s="56"/>
      <c r="L27" s="56"/>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52"/>
    </row>
    <row r="28" spans="1:42" ht="13.5" customHeight="1" x14ac:dyDescent="0.15">
      <c r="A28" s="52"/>
      <c r="B28" s="53"/>
      <c r="C28" s="53"/>
      <c r="D28" s="56"/>
      <c r="E28" s="56"/>
      <c r="F28" s="56"/>
      <c r="G28" s="56"/>
      <c r="H28" s="56"/>
      <c r="I28" s="56"/>
      <c r="J28" s="56"/>
      <c r="K28" s="56"/>
      <c r="L28" s="56"/>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52"/>
    </row>
    <row r="29" spans="1:42" x14ac:dyDescent="0.15">
      <c r="A29" s="52"/>
      <c r="B29" s="53"/>
      <c r="C29" s="53"/>
      <c r="D29" s="52"/>
      <c r="E29" s="52"/>
      <c r="F29" s="52"/>
      <c r="G29" s="52"/>
      <c r="H29" s="52"/>
      <c r="I29" s="52"/>
      <c r="J29" s="52"/>
      <c r="K29" s="52"/>
      <c r="L29" s="52"/>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52"/>
    </row>
    <row r="30" spans="1:42" x14ac:dyDescent="0.15">
      <c r="A30" s="52"/>
      <c r="B30" s="53"/>
      <c r="C30" s="56"/>
      <c r="D30" s="52"/>
      <c r="E30" s="52"/>
      <c r="F30" s="52"/>
      <c r="G30" s="52"/>
      <c r="H30" s="52"/>
      <c r="I30" s="52"/>
      <c r="J30" s="52"/>
      <c r="K30" s="52"/>
      <c r="L30" s="52"/>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52"/>
    </row>
    <row r="31" spans="1:42" x14ac:dyDescent="0.15">
      <c r="A31" s="52"/>
      <c r="B31" s="53"/>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row>
    <row r="32" spans="1:42" x14ac:dyDescent="0.15">
      <c r="A32" s="52"/>
      <c r="B32" s="53"/>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row>
  </sheetData>
  <mergeCells count="220">
    <mergeCell ref="AO22:AO23"/>
    <mergeCell ref="AO24:AO25"/>
    <mergeCell ref="D4:F5"/>
    <mergeCell ref="G4:I5"/>
    <mergeCell ref="J4:L5"/>
    <mergeCell ref="M4:O5"/>
    <mergeCell ref="P4:R5"/>
    <mergeCell ref="S4:U5"/>
    <mergeCell ref="V4:X5"/>
    <mergeCell ref="Y4:AA5"/>
    <mergeCell ref="AB4:AD5"/>
    <mergeCell ref="AE4:AG5"/>
    <mergeCell ref="Y20:AA21"/>
    <mergeCell ref="AB22:AD23"/>
    <mergeCell ref="AE24:AG25"/>
    <mergeCell ref="D6:F7"/>
    <mergeCell ref="G8:I9"/>
    <mergeCell ref="M12:O13"/>
    <mergeCell ref="J10:L11"/>
    <mergeCell ref="S16:U17"/>
    <mergeCell ref="P14:R15"/>
    <mergeCell ref="V18:X19"/>
    <mergeCell ref="AO4:AO5"/>
    <mergeCell ref="AO6:AO7"/>
    <mergeCell ref="AO8:AO9"/>
    <mergeCell ref="AO10:AO11"/>
    <mergeCell ref="AO12:AO13"/>
    <mergeCell ref="AO14:AO15"/>
    <mergeCell ref="AO16:AO17"/>
    <mergeCell ref="AO18:AO19"/>
    <mergeCell ref="AO20:AO21"/>
    <mergeCell ref="AM22:AM23"/>
    <mergeCell ref="AM24:AM25"/>
    <mergeCell ref="AN6:AN7"/>
    <mergeCell ref="AN8:AN9"/>
    <mergeCell ref="AN10:AN11"/>
    <mergeCell ref="AN12:AN13"/>
    <mergeCell ref="AN14:AN15"/>
    <mergeCell ref="AN16:AN17"/>
    <mergeCell ref="AN18:AN19"/>
    <mergeCell ref="AN20:AN21"/>
    <mergeCell ref="AN22:AN23"/>
    <mergeCell ref="AN24:AN25"/>
    <mergeCell ref="AM4:AM5"/>
    <mergeCell ref="AM6:AM7"/>
    <mergeCell ref="AM8:AM9"/>
    <mergeCell ref="AM10:AM11"/>
    <mergeCell ref="AM12:AM13"/>
    <mergeCell ref="AM14:AM15"/>
    <mergeCell ref="AM16:AM17"/>
    <mergeCell ref="AM18:AM19"/>
    <mergeCell ref="AM20:AM21"/>
    <mergeCell ref="AK22:AK23"/>
    <mergeCell ref="AK24:AK25"/>
    <mergeCell ref="AL4:AL5"/>
    <mergeCell ref="AL6:AL7"/>
    <mergeCell ref="AL8:AL9"/>
    <mergeCell ref="AL10:AL11"/>
    <mergeCell ref="AL12:AL13"/>
    <mergeCell ref="AL14:AL15"/>
    <mergeCell ref="AL16:AL17"/>
    <mergeCell ref="AL18:AL19"/>
    <mergeCell ref="AL20:AL21"/>
    <mergeCell ref="AL22:AL23"/>
    <mergeCell ref="AL24:AL25"/>
    <mergeCell ref="AK4:AK5"/>
    <mergeCell ref="AK6:AK7"/>
    <mergeCell ref="AK8:AK9"/>
    <mergeCell ref="AK10:AK11"/>
    <mergeCell ref="AK12:AK13"/>
    <mergeCell ref="AK14:AK15"/>
    <mergeCell ref="AK16:AK17"/>
    <mergeCell ref="AK18:AK19"/>
    <mergeCell ref="AK20:AK21"/>
    <mergeCell ref="AJ8:AJ9"/>
    <mergeCell ref="AJ10:AJ11"/>
    <mergeCell ref="AJ12:AJ13"/>
    <mergeCell ref="AJ14:AJ15"/>
    <mergeCell ref="AJ16:AJ17"/>
    <mergeCell ref="AJ18:AJ19"/>
    <mergeCell ref="AJ20:AJ21"/>
    <mergeCell ref="AJ22:AJ23"/>
    <mergeCell ref="AJ24:AJ25"/>
    <mergeCell ref="AI8:AI9"/>
    <mergeCell ref="AI10:AI11"/>
    <mergeCell ref="AI12:AI13"/>
    <mergeCell ref="AI14:AI15"/>
    <mergeCell ref="AI16:AI17"/>
    <mergeCell ref="AI18:AI19"/>
    <mergeCell ref="AI20:AI21"/>
    <mergeCell ref="AI22:AI23"/>
    <mergeCell ref="AI24:AI25"/>
    <mergeCell ref="AH8:AH9"/>
    <mergeCell ref="AH10:AH11"/>
    <mergeCell ref="AH12:AH13"/>
    <mergeCell ref="AH14:AH15"/>
    <mergeCell ref="AH16:AH17"/>
    <mergeCell ref="AH18:AH19"/>
    <mergeCell ref="AH20:AH21"/>
    <mergeCell ref="AH22:AH23"/>
    <mergeCell ref="AH24:AH25"/>
    <mergeCell ref="B22:B23"/>
    <mergeCell ref="B24:B25"/>
    <mergeCell ref="C4:C5"/>
    <mergeCell ref="C6:C7"/>
    <mergeCell ref="C8:C9"/>
    <mergeCell ref="C10:C11"/>
    <mergeCell ref="C12:C13"/>
    <mergeCell ref="C14:C15"/>
    <mergeCell ref="C16:C17"/>
    <mergeCell ref="C18:C19"/>
    <mergeCell ref="C20:C21"/>
    <mergeCell ref="C22:C23"/>
    <mergeCell ref="C24:C25"/>
    <mergeCell ref="B4:B5"/>
    <mergeCell ref="B6:B7"/>
    <mergeCell ref="B8:B9"/>
    <mergeCell ref="B10:B11"/>
    <mergeCell ref="B12:B13"/>
    <mergeCell ref="B14:B15"/>
    <mergeCell ref="B16:B17"/>
    <mergeCell ref="B18:B19"/>
    <mergeCell ref="B20:B21"/>
    <mergeCell ref="D24:F24"/>
    <mergeCell ref="G24:I24"/>
    <mergeCell ref="J24:L24"/>
    <mergeCell ref="M24:O24"/>
    <mergeCell ref="P24:R24"/>
    <mergeCell ref="S24:U24"/>
    <mergeCell ref="V24:X24"/>
    <mergeCell ref="Y24:AA24"/>
    <mergeCell ref="AB24:AD24"/>
    <mergeCell ref="D22:F22"/>
    <mergeCell ref="G22:I22"/>
    <mergeCell ref="J22:L22"/>
    <mergeCell ref="M22:O22"/>
    <mergeCell ref="P22:R22"/>
    <mergeCell ref="S22:U22"/>
    <mergeCell ref="V22:X22"/>
    <mergeCell ref="Y22:AA22"/>
    <mergeCell ref="AE22:AG22"/>
    <mergeCell ref="D20:F20"/>
    <mergeCell ref="G20:I20"/>
    <mergeCell ref="J20:L20"/>
    <mergeCell ref="M20:O20"/>
    <mergeCell ref="P20:R20"/>
    <mergeCell ref="S20:U20"/>
    <mergeCell ref="V20:X20"/>
    <mergeCell ref="AB20:AD20"/>
    <mergeCell ref="AE20:AG20"/>
    <mergeCell ref="D18:F18"/>
    <mergeCell ref="G18:I18"/>
    <mergeCell ref="J18:L18"/>
    <mergeCell ref="M18:O18"/>
    <mergeCell ref="P18:R18"/>
    <mergeCell ref="S18:U18"/>
    <mergeCell ref="Y18:AA18"/>
    <mergeCell ref="AB18:AD18"/>
    <mergeCell ref="AE18:AG18"/>
    <mergeCell ref="D16:F16"/>
    <mergeCell ref="G16:I16"/>
    <mergeCell ref="J16:L16"/>
    <mergeCell ref="M16:O16"/>
    <mergeCell ref="P16:R16"/>
    <mergeCell ref="V16:X16"/>
    <mergeCell ref="Y16:AA16"/>
    <mergeCell ref="AB16:AD16"/>
    <mergeCell ref="AE16:AG16"/>
    <mergeCell ref="D14:F14"/>
    <mergeCell ref="G14:I14"/>
    <mergeCell ref="J14:L14"/>
    <mergeCell ref="M14:O14"/>
    <mergeCell ref="S14:U14"/>
    <mergeCell ref="V14:X14"/>
    <mergeCell ref="Y14:AA14"/>
    <mergeCell ref="AB14:AD14"/>
    <mergeCell ref="AE14:AG14"/>
    <mergeCell ref="D12:F12"/>
    <mergeCell ref="G12:I12"/>
    <mergeCell ref="J12:L12"/>
    <mergeCell ref="P12:R12"/>
    <mergeCell ref="S12:U12"/>
    <mergeCell ref="V12:X12"/>
    <mergeCell ref="Y12:AA12"/>
    <mergeCell ref="AB12:AD12"/>
    <mergeCell ref="AE12:AG12"/>
    <mergeCell ref="D10:F10"/>
    <mergeCell ref="G10:I10"/>
    <mergeCell ref="M10:O10"/>
    <mergeCell ref="P10:R10"/>
    <mergeCell ref="S10:U10"/>
    <mergeCell ref="V10:X10"/>
    <mergeCell ref="Y10:AA10"/>
    <mergeCell ref="AB10:AD10"/>
    <mergeCell ref="AE10:AG10"/>
    <mergeCell ref="D8:F8"/>
    <mergeCell ref="J8:L8"/>
    <mergeCell ref="M8:O8"/>
    <mergeCell ref="P8:R8"/>
    <mergeCell ref="S8:U8"/>
    <mergeCell ref="V8:X8"/>
    <mergeCell ref="Y8:AA8"/>
    <mergeCell ref="AB8:AD8"/>
    <mergeCell ref="AE8:AG8"/>
    <mergeCell ref="C2:AJ2"/>
    <mergeCell ref="G6:I6"/>
    <mergeCell ref="J6:L6"/>
    <mergeCell ref="M6:O6"/>
    <mergeCell ref="P6:R6"/>
    <mergeCell ref="S6:U6"/>
    <mergeCell ref="V6:X6"/>
    <mergeCell ref="Y6:AA6"/>
    <mergeCell ref="AB6:AD6"/>
    <mergeCell ref="AE6:AG6"/>
    <mergeCell ref="AH4:AH5"/>
    <mergeCell ref="AH6:AH7"/>
    <mergeCell ref="AI4:AI5"/>
    <mergeCell ref="AI6:AI7"/>
    <mergeCell ref="AJ4:AJ5"/>
    <mergeCell ref="AJ6:AJ7"/>
  </mergeCells>
  <phoneticPr fontId="43"/>
  <pageMargins left="0.7" right="0.7" top="0.75" bottom="0.75" header="0.3" footer="0.3"/>
  <pageSetup paperSize="9" scale="67"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開催要項</vt:lpstr>
      <vt:lpstr>第1節～第3節</vt:lpstr>
      <vt:lpstr>前節ｽｹｼﾞｭｰﾙ（第1節～第3節）</vt:lpstr>
      <vt:lpstr>前節対戦表</vt:lpstr>
      <vt:lpstr>第4節～第6節</vt:lpstr>
      <vt:lpstr>後節ｽｹｼﾞｭｰﾙ（第4節～第6節）</vt:lpstr>
      <vt:lpstr>第5節ｽｹｼﾞｭｰﾙ</vt:lpstr>
      <vt:lpstr>第6節ｽｹｼﾞｭｰﾙ</vt:lpstr>
      <vt:lpstr>後節対戦表</vt:lpstr>
      <vt:lpstr>優秀選手</vt:lpstr>
      <vt:lpstr>チームテント設置場所</vt:lpstr>
      <vt:lpstr>健康チェックシート（参加チーム用） </vt:lpstr>
      <vt:lpstr>開催要項!Print_Area</vt:lpstr>
      <vt:lpstr>'健康チェックシート（参加チーム用） '!Print_Area</vt:lpstr>
      <vt:lpstr>'後節ｽｹｼﾞｭｰﾙ（第4節～第6節）'!Print_Area</vt:lpstr>
      <vt:lpstr>後節対戦表!Print_Area</vt:lpstr>
      <vt:lpstr>'前節ｽｹｼﾞｭｰﾙ（第1節～第3節）'!Print_Area</vt:lpstr>
      <vt:lpstr>前節対戦表!Print_Area</vt:lpstr>
      <vt:lpstr>'第1節～第3節'!Print_Area</vt:lpstr>
      <vt:lpstr>'第4節～第6節'!Print_Area</vt:lpstr>
      <vt:lpstr>第5節ｽｹｼﾞｭｰﾙ!Print_Area</vt:lpstr>
      <vt:lpstr>第6節ｽｹｼﾞｭｰﾙ!Print_Area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NAGAHIRO</dc:creator>
  <cp:lastModifiedBy>石田和行</cp:lastModifiedBy>
  <cp:lastPrinted>2021-05-06T09:52:00Z</cp:lastPrinted>
  <dcterms:created xsi:type="dcterms:W3CDTF">2001-04-17T04:13:00Z</dcterms:created>
  <dcterms:modified xsi:type="dcterms:W3CDTF">2022-04-20T09:31:30Z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